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'Лист3'!$A$1:$N$324</definedName>
  </definedNames>
  <calcPr fullCalcOnLoad="1"/>
</workbook>
</file>

<file path=xl/sharedStrings.xml><?xml version="1.0" encoding="utf-8"?>
<sst xmlns="http://schemas.openxmlformats.org/spreadsheetml/2006/main" count="462" uniqueCount="169">
  <si>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</si>
  <si>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</si>
  <si>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</si>
  <si>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</si>
  <si>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</si>
  <si>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</si>
  <si>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</si>
  <si>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</si>
  <si>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</si>
  <si>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</si>
  <si>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</si>
  <si>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</si>
  <si>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</si>
  <si>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</si>
  <si>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</si>
  <si>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</si>
  <si>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>Чернігівська область</t>
  </si>
  <si>
    <t>Чернігівської області на 2014 - 2020 роки</t>
  </si>
  <si>
    <t>Всього за розділом "Охорона і раціональне використання водних ресурсів"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</si>
  <si>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</si>
  <si>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</si>
  <si>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Куликівський район</t>
  </si>
  <si>
    <t xml:space="preserve">обласного бюджету </t>
  </si>
  <si>
    <t xml:space="preserve">інших джерел </t>
  </si>
  <si>
    <t>Чернігівський  район</t>
  </si>
  <si>
    <t>22-1</t>
  </si>
  <si>
    <t>Менський район</t>
  </si>
  <si>
    <t>19-1</t>
  </si>
  <si>
    <t xml:space="preserve">Покращення санітарно-екологічного стану річки Мена на території Киселівської сільської ради Менського району (Реконструкція) (в т.ч. оплата проектно-вишукувальних робіт та державної експертизи) </t>
  </si>
  <si>
    <t>Поліпшення технічного стану та благоустрою водойми "Близниця" по вул.Лазарівка на території Дроздівської сільської ради Куликівського району Чернігівської області (Реконструкція)</t>
  </si>
  <si>
    <t>Охорона та раціональне використання природних рослинних ресурсів, збереження природно-заповідного фонду</t>
  </si>
  <si>
    <t>43-7</t>
  </si>
  <si>
    <t>Заходи з озеленення міст і сіл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</si>
  <si>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</si>
  <si>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Раціональне використання, зберігання і утилізація відходів виробництва та побутових відходів</t>
  </si>
  <si>
    <t>Всього за розділом "Раціональне використання, зберігання і утилізація відходів виробництва та побутових відходів"</t>
  </si>
  <si>
    <t>Ріпкинський район</t>
  </si>
  <si>
    <t>23-1</t>
  </si>
  <si>
    <t>Реконструкція центральної КНС та каналізаційних мереж смт Сосниця (в тому числі оплата проектно-вишукувальних робіт та державної експертизи)</t>
  </si>
  <si>
    <t>Сосницький  район</t>
  </si>
  <si>
    <t>Очікуваний результат</t>
  </si>
  <si>
    <t xml:space="preserve">Підвищення ефективності
очищення стічних вод до встановлених норм
</t>
  </si>
  <si>
    <t>Охорона і раціональне використання земель</t>
  </si>
  <si>
    <t>Витрати на резервування територій для заповідання</t>
  </si>
  <si>
    <t>Організація системи екологічного моніторингу довкілля</t>
  </si>
  <si>
    <t>Оснащення суб'єктів системи моніторингу довкілля області технічними засобами</t>
  </si>
  <si>
    <t>Всього за розділом "Організація системи екологічного моніторингу довкілля"</t>
  </si>
  <si>
    <t>Наука, інформація і освіта</t>
  </si>
  <si>
    <t>Проведення еколого-просвітницьких заходів</t>
  </si>
  <si>
    <t>Проведення обласного конкурсу  "До чистих джерел"</t>
  </si>
  <si>
    <t>Проведення конкурсу "Збереження довкілля очима дітей"</t>
  </si>
  <si>
    <t>Всього за розділом "Наука, інформація і освіта"</t>
  </si>
  <si>
    <t>Озеленення населених пунктів</t>
  </si>
  <si>
    <t xml:space="preserve">Підвищення ефективності
очищення стічних вод до встановлених норм </t>
  </si>
  <si>
    <t xml:space="preserve">Департамент ЕПР ОДА </t>
  </si>
  <si>
    <t xml:space="preserve"> Департамент ЕПР ОДА </t>
  </si>
  <si>
    <t>Департамент ЕПР ОДА, Районні ради</t>
  </si>
  <si>
    <t>Забезпечення захисту земель від ерозійних процесів</t>
  </si>
  <si>
    <t>Недопущення знищення та руйнування цінних для заповідання природних територій та об’єктів</t>
  </si>
  <si>
    <t>Підвищення можливості здійснення дослідження складових довкілля області</t>
  </si>
  <si>
    <t>Підвищення рівня екологічної освіти та свідомості</t>
  </si>
  <si>
    <t>Підвищення рівня екологічної освіти та свідомості. Залучення населення до вирішення екологічних проблем</t>
  </si>
  <si>
    <t>УКБ ОДА,  Департамент ЕПР ОДА, Департамент ЖКГ, Менська міська рада</t>
  </si>
  <si>
    <t>Тампонаж недіючих артезіанських свердловин</t>
  </si>
  <si>
    <t xml:space="preserve">УКБ ОДА, Департамент ЕПР ОДА  </t>
  </si>
  <si>
    <t>6-1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</si>
  <si>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</si>
  <si>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Борзнянський район</t>
  </si>
  <si>
    <t xml:space="preserve"> УКБ ОДА, Департамент ЕПР ОДА, Борзнянська міська рада</t>
  </si>
  <si>
    <t>7-1</t>
  </si>
  <si>
    <t xml:space="preserve">Придбання: 2-х насосів на КНС №1, 2-х насосів на КНС №2, 2-х вакумних насосів на асенізаційні машини для вивозу рідких побутових відходів, пресу для вторинної сировини  в м.Борзна   </t>
  </si>
  <si>
    <t xml:space="preserve"> УКБ ОДА, Департамент ЕПР ОДА, Департамент ЖКГ, Борзнянська міська рада</t>
  </si>
  <si>
    <t>Завершення реконструкції каналізаційних очисних споруд             м. Ічня</t>
  </si>
  <si>
    <t>Ічнянський район</t>
  </si>
  <si>
    <t>УКБ ОДА,  Департамент ЕПР ОДА, Департамент ЖКГ, Ічнянська міська рада</t>
  </si>
  <si>
    <t>14-2</t>
  </si>
  <si>
    <t>Козелецький район</t>
  </si>
  <si>
    <t>УКБ ОДА,  Департамент ЕПР ОДА, Департамент ЖКГ, Козелецька селищна  рада</t>
  </si>
  <si>
    <t>14-3</t>
  </si>
  <si>
    <t>Заходи з поліпшення екологічного та протипожежного стану водойми в с.Єрків Козелецького району Чернігівської області</t>
  </si>
  <si>
    <t>Реконструкція очисних споруд в смт.Куликівка Чернігівської області (в т.ч. оплата проектно-вишукувальних робіт та державної експертизи)</t>
  </si>
  <si>
    <t>УКБ ОДА, Департамент ЕПР ОДА, Департамент ЖКГ, Куликівська селищна рада</t>
  </si>
  <si>
    <t>УКБ ОДА,  Департамент ЕПР ОДА, Департамент ЖКГ, Н.-Сіверська  міська рада</t>
  </si>
  <si>
    <t xml:space="preserve">Реконструкція каналізаційних мереж по вул Леніна, Некрасова, Р.Люксембург у м.Щорс </t>
  </si>
  <si>
    <r>
      <t xml:space="preserve">Реконструкція очисних споруд і КНС в с. Киселівка Чернігівського району Чернігівської області,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продуктивністю 200 м³/добу</t>
    </r>
  </si>
  <si>
    <t>УКБ ОДА,  Департамент ЕПР ОДА, Департамент ЖКГ, Чернігівська районна   рада</t>
  </si>
  <si>
    <t>27-2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</si>
  <si>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</si>
  <si>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28-1</t>
  </si>
  <si>
    <t>Будівництво системи водовідведення по вул.Незалежності в м.Ніжин Чернігівської області</t>
  </si>
  <si>
    <t>м. Ніжин</t>
  </si>
  <si>
    <t>УКБ ОДА,  Департамент ЕПР ОДА, Департамент ЖКГ, Ніжинська міська рада</t>
  </si>
  <si>
    <t>36-1</t>
  </si>
  <si>
    <t>Будівництво каналізаційних мереж у центральній частині смт.Любеч (в тому числі оплата проектно-вишукувальних робіт та державної експертизи)</t>
  </si>
  <si>
    <t>УКБ ОДА,  Департамент ЕПР ОДА, Департамент ЖКГ, Ріпкинська селищна  рада</t>
  </si>
  <si>
    <t>37-3</t>
  </si>
  <si>
    <t>Благоустрій природних джерел Чернігівської області</t>
  </si>
  <si>
    <t>УКБ ОДА, Департамент ЕПР ОДА, Деснянське БУВР, райдержадміністрації, міські ради</t>
  </si>
  <si>
    <t>37-6</t>
  </si>
  <si>
    <t>Паспортизація водних об'єктів області</t>
  </si>
  <si>
    <t>УКБ ОДА, Департамент ЕПР ОДА, Семенівська районна  рада</t>
  </si>
  <si>
    <t>38-1</t>
  </si>
  <si>
    <t>Реконструкція шахтного водоскиду ставка руслового площею 24,6 га на р.Лоска в с.Об’єднане Новгород-Сіверського району</t>
  </si>
  <si>
    <t>Новгород-Сіверський район</t>
  </si>
  <si>
    <t>УКБ ОДА,  Департамент ЕПР ОДА,       Н-Сіверська міська рада</t>
  </si>
  <si>
    <t>УКБ ОДА, Департамент ЕПР ОДА, Деснянське БУВР</t>
  </si>
  <si>
    <t>УКБ ОДА, Департамент ЕПР ОДА, Районні ради</t>
  </si>
  <si>
    <t>46*</t>
  </si>
  <si>
    <t>Будівництво полігону твердих побутових відходів смт.Ріпки Чернігівської області</t>
  </si>
  <si>
    <t>УКБ ОДА, Департамент ЕПР ОДА, Департамент ЖКГ, Ріпкинська селищна рада</t>
  </si>
  <si>
    <t>58-1</t>
  </si>
  <si>
    <t>Облаштування сміттєзвалищ у Коропському, Ріпкинському, Сосницькому районах та інших районах області</t>
  </si>
  <si>
    <t>УКБ ОДА,  Департамент ЕПР ОДА, Департамент ЖКГ   Коропська міська рада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</si>
  <si>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</si>
  <si>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УКБ ОДА,  Департамент ЕПР ОДА, районні ради</t>
  </si>
  <si>
    <t>В.о. директора Департаменту екології та природних                 ресурсів облдержадміністрації</t>
  </si>
  <si>
    <t>В.А. Новак</t>
  </si>
  <si>
    <t xml:space="preserve">Покращення санітарно-екологічного стану  річки Остер в Козелецькому районі Чернігівської області
</t>
  </si>
  <si>
    <t>Видання щорічної Доповіді про стан навколишнього природного середовища, екологічного паспорту, та еколого-просвітницького матеріалу</t>
  </si>
  <si>
    <t>УКБ ОДА, Департамент ЕПР ОДА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</si>
  <si>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середовища, створення бібліотек 
</t>
  </si>
  <si>
    <t xml:space="preserve">УКБ ОДА,  Департамент ЕПР ОДА </t>
  </si>
  <si>
    <t>Орхус, ТЕКЦ,Водоканал</t>
  </si>
  <si>
    <t>Реконструкція очисних споруд м.Мена</t>
  </si>
  <si>
    <t>Ліквідація підтоплення земель населених пунктів</t>
  </si>
  <si>
    <t>Будівництво протиерозійних споруд та ставків</t>
  </si>
  <si>
    <t>УКБ ОДА,  Департамент ЕПР ОДА,  Головне управління Держкомзему</t>
  </si>
  <si>
    <t>43-5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</si>
  <si>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</si>
  <si>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>Будівництво полігону твердих побутових відходів м.Семенівка</t>
  </si>
  <si>
    <t>Семенівський  район</t>
  </si>
  <si>
    <t>УКБ ОДА,  Департамент ЕПР ОДА, Департамент ЖКГ, Семенівська міська   рада</t>
  </si>
  <si>
    <t>37-1</t>
  </si>
  <si>
    <t>Придбання насосного обладнання для заміни зношеного на каналізаційних очисних спорудах, каналізаційних насосних станціях та каналізаційних мережах</t>
  </si>
  <si>
    <t>УКБ ОДА, Департамент ЕПР ОДА, Департамент ЖКГ, райдержадміністрації, міські ради</t>
  </si>
  <si>
    <t xml:space="preserve"> </t>
  </si>
  <si>
    <t>Запобігання забрудненню ґрунтів та підземних водоносних горизонтів</t>
  </si>
  <si>
    <t xml:space="preserve">Покращення санітарно-екологічного та технічного стану водойми
</t>
  </si>
  <si>
    <t>Сприяння впровадженню роздільного збору твердих побутових відходів, забезпечення безперебійної роботи асенізаційних машин</t>
  </si>
  <si>
    <t>Зменшення забруднення
водного об’єкту та його прибережних смуг</t>
  </si>
  <si>
    <t>Покращення екологічного стану водойми, створення протипожежного запасу води для с.Єрків та найближчих населених пунктів</t>
  </si>
  <si>
    <t xml:space="preserve">Покращення санітарно-екологічного та технічного стану водойми, сприяння рекреаційному використанню водойми
</t>
  </si>
  <si>
    <t xml:space="preserve">Покращення санітарно-екологічного  стану водойми, сприяння рекреаційному використанню водойми
</t>
  </si>
  <si>
    <t>Забезпечення безпреревного технологічного процесу, запобігання виникненню надзвичайних ситуацій</t>
  </si>
  <si>
    <t>Запобігання забруденню грунтів, поверхневих та підземних вод</t>
  </si>
  <si>
    <t>Забезпечення якісного очищення стічних вод, виключення ймовірності аварійного забруднення навколишнього природного середовища.</t>
  </si>
  <si>
    <t>Підвищення ефективності
очищення стічних вод до встановлених норм</t>
  </si>
  <si>
    <t xml:space="preserve">Покращення санітарно-екологічного стану водойми, сприяння рекреаційному використанню водойми
</t>
  </si>
  <si>
    <t>Запобігання постійного затоплення проїжджої частини вулиці Незалежності та прилеглого житлового мікрорайону міста, недопущення подальшої руйнації асфальтного покриття, комунікацій та будинків</t>
  </si>
  <si>
    <t xml:space="preserve">Забезпечення водовідведення від житлових будинків та приміщення селищної ради, вирішення питання громадської вбиральні </t>
  </si>
  <si>
    <t>Забезпечення безперебійної роботи очисних спаоруд та каналізаційної насосної станції, недопущення забруднення території стічними стоками</t>
  </si>
  <si>
    <t>Покращення естетичного вигляду та санітарного стану природних джерел</t>
  </si>
  <si>
    <t>Забезпечення сталого використання усіх ресурсів, пов’язаних з існуванням водойми</t>
  </si>
  <si>
    <t xml:space="preserve">Запобігання аварійного скиду водойми, попередження виникнення надзвичайної ситуації </t>
  </si>
  <si>
    <t>Запобігання розвитку небезпечних геологічних процесів та їх наслідків, попередження виникнення надзвичайних ситуацій</t>
  </si>
  <si>
    <t>Запобігання знищенню та пошкодженню природних комплексів територій та об'єктів природно-заповідного фонду</t>
  </si>
  <si>
    <t>Зменшення шкідливого впливу на атмосферне повітря, геологічне середовище, ґрунтові підземні води, рослинний світ, здоров’я та безпеку населення</t>
  </si>
  <si>
    <t>Недопущення неконтрольованого епідеміологічного стану, негативного впливу на навколишнє природне середовище і здоров'я людей</t>
  </si>
  <si>
    <t>Запобігання забруднення підземних водоносних горизонтів та поверхневих водойм небезпечними речовинами</t>
  </si>
  <si>
    <t>Забезпечення вільного доступу населення до екологічної інформації</t>
  </si>
  <si>
    <t>Сновський район</t>
  </si>
  <si>
    <t>УКБ ОДА,  Департамент ЕПР ОДА, Департамент ЖКГ, Сновська  міська рада</t>
  </si>
  <si>
    <t>Додаток  
до рішення дванадцятої сесії                обласної ради сьомого скликання                                   __________2018 року № _______</t>
  </si>
  <si>
    <t>Реконструкція каналізаційних очисних споруд с. Снов'янка Чернігівського району (1, 2 пускові комплекси)</t>
  </si>
  <si>
    <t>Реконструкція самопливного каналізаційного колектору по вул.Галаганівській, м.Прилуки, Чернігівській обл.</t>
  </si>
  <si>
    <t>Всього за розділом "Охорона і раціональне використання земель"</t>
  </si>
  <si>
    <t>м.Прилуки</t>
  </si>
  <si>
    <t xml:space="preserve">УКБ ОДА, Департамент ЕПР ОДА, Прилуцька міська рада </t>
  </si>
  <si>
    <t>32-1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</si>
</sst>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180" fontId="51" fillId="0" borderId="10">
      <alignment horizontal="center" vertical="center" wrapText="1"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32" borderId="10" xfId="0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/>
    </xf>
    <xf numFmtId="2" fontId="6" fillId="9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4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9" borderId="13" xfId="0" applyFont="1" applyFill="1" applyBorder="1" applyAlignment="1">
      <alignment horizontal="left" vertical="top" wrapText="1"/>
    </xf>
    <xf numFmtId="0" fontId="6" fillId="9" borderId="12" xfId="0" applyFont="1" applyFill="1" applyBorder="1" applyAlignment="1">
      <alignment horizontal="left" vertical="top" wrapText="1"/>
    </xf>
    <xf numFmtId="0" fontId="6" fillId="9" borderId="14" xfId="0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6" fontId="1" fillId="0" borderId="13" xfId="0" applyNumberFormat="1" applyFont="1" applyFill="1" applyBorder="1" applyAlignment="1">
      <alignment horizontal="left" vertical="top" wrapText="1"/>
    </xf>
    <xf numFmtId="16" fontId="1" fillId="0" borderId="12" xfId="0" applyNumberFormat="1" applyFont="1" applyFill="1" applyBorder="1" applyAlignment="1">
      <alignment horizontal="left" vertical="top" wrapText="1"/>
    </xf>
    <xf numFmtId="16" fontId="1" fillId="0" borderId="14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7"/>
  <sheetViews>
    <sheetView tabSelected="1" view="pageBreakPreview" zoomScaleSheetLayoutView="100" workbookViewId="0" topLeftCell="A313">
      <selection activeCell="A143" sqref="A1:IV16384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125" style="2" customWidth="1"/>
    <col min="4" max="4" width="15.875" style="2" customWidth="1"/>
    <col min="5" max="5" width="23.25390625" style="3" customWidth="1"/>
    <col min="6" max="6" width="11.25390625" style="2" customWidth="1"/>
    <col min="7" max="9" width="9.75390625" style="2" customWidth="1"/>
    <col min="10" max="10" width="10.75390625" style="2" customWidth="1"/>
    <col min="11" max="12" width="9.75390625" style="2" customWidth="1"/>
    <col min="13" max="13" width="12.625" style="2" customWidth="1"/>
    <col min="14" max="14" width="28.125" style="2" customWidth="1"/>
    <col min="15" max="16384" width="9.125" style="2" customWidth="1"/>
  </cols>
  <sheetData>
    <row r="1" spans="2:14" ht="82.5" customHeight="1">
      <c r="B1" s="3"/>
      <c r="K1" s="15"/>
      <c r="L1" s="15"/>
      <c r="M1" s="65" t="s">
        <v>162</v>
      </c>
      <c r="N1" s="65"/>
    </row>
    <row r="2" spans="1:13" ht="16.5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4.75" customHeight="1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 ht="24.75" customHeight="1">
      <c r="A4" s="84" t="s">
        <v>1</v>
      </c>
      <c r="B4" s="66" t="s">
        <v>0</v>
      </c>
      <c r="C4" s="83" t="s">
        <v>9</v>
      </c>
      <c r="D4" s="66" t="s">
        <v>3</v>
      </c>
      <c r="E4" s="66" t="s">
        <v>4</v>
      </c>
      <c r="F4" s="66" t="s">
        <v>15</v>
      </c>
      <c r="G4" s="66"/>
      <c r="H4" s="66"/>
      <c r="I4" s="66"/>
      <c r="J4" s="66"/>
      <c r="K4" s="66"/>
      <c r="L4" s="66"/>
      <c r="M4" s="66"/>
      <c r="N4" s="66" t="s">
        <v>40</v>
      </c>
    </row>
    <row r="5" spans="1:14" ht="18" customHeight="1">
      <c r="A5" s="84"/>
      <c r="B5" s="66"/>
      <c r="C5" s="83"/>
      <c r="D5" s="66"/>
      <c r="E5" s="66"/>
      <c r="F5" s="66" t="s">
        <v>8</v>
      </c>
      <c r="G5" s="66" t="s">
        <v>12</v>
      </c>
      <c r="H5" s="66"/>
      <c r="I5" s="66"/>
      <c r="J5" s="66" t="s">
        <v>13</v>
      </c>
      <c r="K5" s="66"/>
      <c r="L5" s="66"/>
      <c r="M5" s="66"/>
      <c r="N5" s="67"/>
    </row>
    <row r="6" spans="1:14" ht="23.25" customHeight="1">
      <c r="A6" s="84"/>
      <c r="B6" s="66"/>
      <c r="C6" s="83"/>
      <c r="D6" s="66"/>
      <c r="E6" s="66"/>
      <c r="F6" s="66"/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8">
        <v>2020</v>
      </c>
      <c r="N6" s="67"/>
    </row>
    <row r="7" spans="1:14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  <c r="N7" s="6">
        <v>16</v>
      </c>
    </row>
    <row r="8" spans="1:14" ht="1.5" customHeight="1">
      <c r="A8" s="19"/>
      <c r="B8" s="19"/>
      <c r="C8" s="19"/>
      <c r="D8" s="19"/>
      <c r="E8" s="10" t="s">
        <v>6</v>
      </c>
      <c r="F8" s="11" t="e">
        <f>SUM(G8:M8)</f>
        <v>#REF!</v>
      </c>
      <c r="G8" s="11" t="e">
        <f>#REF!+#REF!+#REF!+#REF!+#REF!</f>
        <v>#REF!</v>
      </c>
      <c r="H8" s="11" t="e">
        <f>#REF!+#REF!+#REF!+#REF!+#REF!</f>
        <v>#REF!</v>
      </c>
      <c r="I8" s="11" t="e">
        <f>#REF!+#REF!+#REF!+#REF!+#REF!</f>
        <v>#REF!</v>
      </c>
      <c r="J8" s="11" t="e">
        <f>#REF!+#REF!+#REF!+#REF!+#REF!</f>
        <v>#REF!</v>
      </c>
      <c r="K8" s="11" t="e">
        <f>#REF!+#REF!+#REF!+#REF!+#REF!</f>
        <v>#REF!</v>
      </c>
      <c r="L8" s="11" t="e">
        <f>#REF!+#REF!+#REF!+#REF!+#REF!</f>
        <v>#REF!</v>
      </c>
      <c r="M8" s="11" t="e">
        <f>#REF!+#REF!+#REF!+#REF!+#REF!</f>
        <v>#REF!</v>
      </c>
      <c r="N8" s="13"/>
    </row>
    <row r="9" spans="1:14" ht="18.75" customHeight="1">
      <c r="A9" s="68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8.75" customHeight="1">
      <c r="A10" s="46">
        <v>1</v>
      </c>
      <c r="B10" s="49" t="s">
        <v>63</v>
      </c>
      <c r="C10" s="48" t="s">
        <v>16</v>
      </c>
      <c r="D10" s="39" t="s">
        <v>64</v>
      </c>
      <c r="E10" s="1"/>
      <c r="F10" s="12"/>
      <c r="G10" s="12"/>
      <c r="H10" s="12"/>
      <c r="I10" s="12"/>
      <c r="J10" s="12"/>
      <c r="K10" s="22"/>
      <c r="L10" s="13"/>
      <c r="M10" s="13"/>
      <c r="N10" s="39" t="s">
        <v>136</v>
      </c>
    </row>
    <row r="11" spans="1:14" ht="18.75" customHeight="1">
      <c r="A11" s="46"/>
      <c r="B11" s="49"/>
      <c r="C11" s="48"/>
      <c r="D11" s="39"/>
      <c r="E11" s="1" t="s">
        <v>8</v>
      </c>
      <c r="F11" s="4">
        <f>SUM(G11:M11)</f>
        <v>11021.3</v>
      </c>
      <c r="G11" s="4">
        <f aca="true" t="shared" si="0" ref="G11:M11">SUM(G13:G16)</f>
        <v>100</v>
      </c>
      <c r="H11" s="4">
        <f t="shared" si="0"/>
        <v>2742.02</v>
      </c>
      <c r="I11" s="4">
        <f t="shared" si="0"/>
        <v>3001.52</v>
      </c>
      <c r="J11" s="4">
        <f t="shared" si="0"/>
        <v>3487.76</v>
      </c>
      <c r="K11" s="24">
        <f t="shared" si="0"/>
        <v>1590</v>
      </c>
      <c r="L11" s="4">
        <f t="shared" si="0"/>
        <v>50</v>
      </c>
      <c r="M11" s="4">
        <f t="shared" si="0"/>
        <v>50</v>
      </c>
      <c r="N11" s="39"/>
    </row>
    <row r="12" spans="1:14" ht="18.75" customHeight="1">
      <c r="A12" s="46"/>
      <c r="B12" s="49"/>
      <c r="C12" s="48"/>
      <c r="D12" s="39"/>
      <c r="E12" s="1" t="s">
        <v>5</v>
      </c>
      <c r="F12" s="4"/>
      <c r="G12" s="4"/>
      <c r="H12" s="4"/>
      <c r="I12" s="4"/>
      <c r="J12" s="4"/>
      <c r="K12" s="25"/>
      <c r="L12" s="5"/>
      <c r="M12" s="5"/>
      <c r="N12" s="39"/>
    </row>
    <row r="13" spans="1:14" ht="18.75" customHeight="1">
      <c r="A13" s="46"/>
      <c r="B13" s="49"/>
      <c r="C13" s="48"/>
      <c r="D13" s="39"/>
      <c r="E13" s="1" t="s">
        <v>10</v>
      </c>
      <c r="F13" s="4">
        <f>SUM(G13:M13)</f>
        <v>0</v>
      </c>
      <c r="G13" s="4"/>
      <c r="H13" s="4"/>
      <c r="I13" s="4"/>
      <c r="J13" s="4"/>
      <c r="K13" s="25"/>
      <c r="L13" s="5"/>
      <c r="M13" s="5"/>
      <c r="N13" s="39"/>
    </row>
    <row r="14" spans="1:14" ht="18.75" customHeight="1">
      <c r="A14" s="46"/>
      <c r="B14" s="49"/>
      <c r="C14" s="48"/>
      <c r="D14" s="39"/>
      <c r="E14" s="1" t="s">
        <v>6</v>
      </c>
      <c r="F14" s="4">
        <f>SUM(G14:M14)</f>
        <v>11021.3</v>
      </c>
      <c r="G14" s="4">
        <v>100</v>
      </c>
      <c r="H14" s="4">
        <f>1005.3+1736.72</f>
        <v>2742.02</v>
      </c>
      <c r="I14" s="4">
        <f>500+2501.52</f>
        <v>3001.52</v>
      </c>
      <c r="J14" s="4">
        <f>3487.76</f>
        <v>3487.76</v>
      </c>
      <c r="K14" s="26">
        <v>1590</v>
      </c>
      <c r="L14" s="4">
        <v>50</v>
      </c>
      <c r="M14" s="4">
        <v>50</v>
      </c>
      <c r="N14" s="39"/>
    </row>
    <row r="15" spans="1:14" ht="18.75" customHeight="1">
      <c r="A15" s="46"/>
      <c r="B15" s="49"/>
      <c r="C15" s="48"/>
      <c r="D15" s="39"/>
      <c r="E15" s="1" t="s">
        <v>11</v>
      </c>
      <c r="F15" s="4">
        <f>SUM(G15:M15)</f>
        <v>0</v>
      </c>
      <c r="G15" s="4"/>
      <c r="H15" s="4"/>
      <c r="I15" s="4"/>
      <c r="J15" s="4"/>
      <c r="K15" s="25"/>
      <c r="L15" s="5"/>
      <c r="M15" s="5"/>
      <c r="N15" s="39"/>
    </row>
    <row r="16" spans="1:14" ht="18.75" customHeight="1">
      <c r="A16" s="46"/>
      <c r="B16" s="49"/>
      <c r="C16" s="48"/>
      <c r="D16" s="39"/>
      <c r="E16" s="1" t="s">
        <v>14</v>
      </c>
      <c r="F16" s="4">
        <f>SUM(G16:M16)</f>
        <v>0</v>
      </c>
      <c r="G16" s="4"/>
      <c r="H16" s="4"/>
      <c r="I16" s="4"/>
      <c r="J16" s="4"/>
      <c r="K16" s="25"/>
      <c r="L16" s="5"/>
      <c r="M16" s="5"/>
      <c r="N16" s="39"/>
    </row>
    <row r="17" spans="1:14" ht="18.75" customHeight="1">
      <c r="A17" s="57" t="s">
        <v>65</v>
      </c>
      <c r="B17" s="61" t="s">
        <v>66</v>
      </c>
      <c r="C17" s="48" t="s">
        <v>67</v>
      </c>
      <c r="D17" s="39" t="s">
        <v>68</v>
      </c>
      <c r="E17" s="1"/>
      <c r="F17" s="13"/>
      <c r="G17" s="13"/>
      <c r="H17" s="13"/>
      <c r="I17" s="13"/>
      <c r="J17" s="13"/>
      <c r="K17" s="22"/>
      <c r="L17" s="13"/>
      <c r="M17" s="13"/>
      <c r="N17" s="39" t="s">
        <v>137</v>
      </c>
    </row>
    <row r="18" spans="1:14" ht="18.75" customHeight="1">
      <c r="A18" s="57"/>
      <c r="B18" s="61"/>
      <c r="C18" s="48"/>
      <c r="D18" s="39"/>
      <c r="E18" s="1" t="s">
        <v>8</v>
      </c>
      <c r="F18" s="4">
        <f>SUM(G18:M18)</f>
        <v>293.53</v>
      </c>
      <c r="G18" s="4">
        <f>SUM(G20:G23)</f>
        <v>0</v>
      </c>
      <c r="H18" s="4">
        <f aca="true" t="shared" si="1" ref="H18:M18">SUM(H20:H23)</f>
        <v>0</v>
      </c>
      <c r="I18" s="4">
        <f t="shared" si="1"/>
        <v>0</v>
      </c>
      <c r="J18" s="4">
        <f t="shared" si="1"/>
        <v>0</v>
      </c>
      <c r="K18" s="24">
        <f t="shared" si="1"/>
        <v>293.53</v>
      </c>
      <c r="L18" s="4">
        <f t="shared" si="1"/>
        <v>0</v>
      </c>
      <c r="M18" s="4">
        <f t="shared" si="1"/>
        <v>0</v>
      </c>
      <c r="N18" s="39"/>
    </row>
    <row r="19" spans="1:14" ht="18.75" customHeight="1">
      <c r="A19" s="57"/>
      <c r="B19" s="61"/>
      <c r="C19" s="48"/>
      <c r="D19" s="39"/>
      <c r="E19" s="1" t="s">
        <v>5</v>
      </c>
      <c r="F19" s="4"/>
      <c r="G19" s="4"/>
      <c r="H19" s="4"/>
      <c r="I19" s="4"/>
      <c r="J19" s="4"/>
      <c r="K19" s="24"/>
      <c r="L19" s="4"/>
      <c r="M19" s="4"/>
      <c r="N19" s="39"/>
    </row>
    <row r="20" spans="1:14" ht="18.75" customHeight="1">
      <c r="A20" s="57"/>
      <c r="B20" s="61"/>
      <c r="C20" s="48"/>
      <c r="D20" s="39"/>
      <c r="E20" s="1" t="s">
        <v>10</v>
      </c>
      <c r="F20" s="4">
        <f>SUM(G20:M20)</f>
        <v>0</v>
      </c>
      <c r="G20" s="4"/>
      <c r="H20" s="4"/>
      <c r="I20" s="4"/>
      <c r="J20" s="4"/>
      <c r="K20" s="24"/>
      <c r="L20" s="4"/>
      <c r="M20" s="4"/>
      <c r="N20" s="39"/>
    </row>
    <row r="21" spans="1:14" ht="18.75" customHeight="1">
      <c r="A21" s="57"/>
      <c r="B21" s="61"/>
      <c r="C21" s="48"/>
      <c r="D21" s="39"/>
      <c r="E21" s="1" t="s">
        <v>6</v>
      </c>
      <c r="F21" s="4">
        <f>SUM(G21:M21)</f>
        <v>293.53</v>
      </c>
      <c r="G21" s="4"/>
      <c r="H21" s="4"/>
      <c r="I21" s="4"/>
      <c r="J21" s="4"/>
      <c r="K21" s="26">
        <v>293.53</v>
      </c>
      <c r="L21" s="4"/>
      <c r="M21" s="4"/>
      <c r="N21" s="39"/>
    </row>
    <row r="22" spans="1:14" ht="18.75" customHeight="1">
      <c r="A22" s="57"/>
      <c r="B22" s="61"/>
      <c r="C22" s="48"/>
      <c r="D22" s="39"/>
      <c r="E22" s="1" t="s">
        <v>11</v>
      </c>
      <c r="F22" s="4">
        <f>SUM(G22:M22)</f>
        <v>0</v>
      </c>
      <c r="G22" s="4"/>
      <c r="H22" s="4"/>
      <c r="I22" s="4"/>
      <c r="J22" s="4"/>
      <c r="K22" s="24"/>
      <c r="L22" s="4"/>
      <c r="M22" s="4"/>
      <c r="N22" s="39"/>
    </row>
    <row r="23" spans="1:14" ht="18.75" customHeight="1">
      <c r="A23" s="57"/>
      <c r="B23" s="61"/>
      <c r="C23" s="48"/>
      <c r="D23" s="39"/>
      <c r="E23" s="1" t="s">
        <v>14</v>
      </c>
      <c r="F23" s="4">
        <f>SUM(G23:M23)</f>
        <v>0</v>
      </c>
      <c r="G23" s="4"/>
      <c r="H23" s="4"/>
      <c r="I23" s="4"/>
      <c r="J23" s="4"/>
      <c r="K23" s="25"/>
      <c r="L23" s="5"/>
      <c r="M23" s="5"/>
      <c r="N23" s="39"/>
    </row>
    <row r="24" spans="1:14" ht="18.75" customHeight="1">
      <c r="A24" s="57" t="s">
        <v>69</v>
      </c>
      <c r="B24" s="62" t="s">
        <v>70</v>
      </c>
      <c r="C24" s="48" t="s">
        <v>67</v>
      </c>
      <c r="D24" s="39" t="s">
        <v>71</v>
      </c>
      <c r="E24" s="1"/>
      <c r="F24" s="12"/>
      <c r="G24" s="12"/>
      <c r="H24" s="12"/>
      <c r="I24" s="12"/>
      <c r="J24" s="12"/>
      <c r="K24" s="22"/>
      <c r="L24" s="13"/>
      <c r="M24" s="13"/>
      <c r="N24" s="39" t="s">
        <v>138</v>
      </c>
    </row>
    <row r="25" spans="1:14" ht="18.75" customHeight="1">
      <c r="A25" s="57"/>
      <c r="B25" s="62"/>
      <c r="C25" s="48"/>
      <c r="D25" s="39"/>
      <c r="E25" s="1" t="s">
        <v>8</v>
      </c>
      <c r="F25" s="4">
        <f>SUM(G25:M25)</f>
        <v>400</v>
      </c>
      <c r="G25" s="4">
        <f>SUM(G27:G30)</f>
        <v>0</v>
      </c>
      <c r="H25" s="4">
        <f aca="true" t="shared" si="2" ref="H25:M25">SUM(H27:H30)</f>
        <v>0</v>
      </c>
      <c r="I25" s="4">
        <f t="shared" si="2"/>
        <v>0</v>
      </c>
      <c r="J25" s="4">
        <f t="shared" si="2"/>
        <v>265</v>
      </c>
      <c r="K25" s="24">
        <f t="shared" si="2"/>
        <v>135</v>
      </c>
      <c r="L25" s="4">
        <f t="shared" si="2"/>
        <v>0</v>
      </c>
      <c r="M25" s="4">
        <f t="shared" si="2"/>
        <v>0</v>
      </c>
      <c r="N25" s="39"/>
    </row>
    <row r="26" spans="1:14" ht="18.75" customHeight="1">
      <c r="A26" s="57"/>
      <c r="B26" s="62"/>
      <c r="C26" s="48"/>
      <c r="D26" s="39"/>
      <c r="E26" s="1" t="s">
        <v>5</v>
      </c>
      <c r="F26" s="4"/>
      <c r="G26" s="4"/>
      <c r="H26" s="4"/>
      <c r="I26" s="4"/>
      <c r="J26" s="4"/>
      <c r="K26" s="25"/>
      <c r="L26" s="5"/>
      <c r="M26" s="5"/>
      <c r="N26" s="39"/>
    </row>
    <row r="27" spans="1:14" ht="18.75" customHeight="1">
      <c r="A27" s="57"/>
      <c r="B27" s="62"/>
      <c r="C27" s="48"/>
      <c r="D27" s="39"/>
      <c r="E27" s="1" t="s">
        <v>10</v>
      </c>
      <c r="F27" s="4">
        <f>SUM(G27:M27)</f>
        <v>0</v>
      </c>
      <c r="G27" s="4"/>
      <c r="H27" s="4"/>
      <c r="I27" s="4"/>
      <c r="J27" s="4"/>
      <c r="K27" s="25"/>
      <c r="L27" s="5"/>
      <c r="M27" s="5"/>
      <c r="N27" s="39"/>
    </row>
    <row r="28" spans="1:14" ht="18.75" customHeight="1">
      <c r="A28" s="57"/>
      <c r="B28" s="62"/>
      <c r="C28" s="48"/>
      <c r="D28" s="39"/>
      <c r="E28" s="1" t="s">
        <v>6</v>
      </c>
      <c r="F28" s="4">
        <f>SUM(G28:M28)</f>
        <v>400</v>
      </c>
      <c r="G28" s="13"/>
      <c r="H28" s="4"/>
      <c r="I28" s="4"/>
      <c r="J28" s="4">
        <v>265</v>
      </c>
      <c r="K28" s="26">
        <f>90+45</f>
        <v>135</v>
      </c>
      <c r="L28" s="5"/>
      <c r="M28" s="5"/>
      <c r="N28" s="39"/>
    </row>
    <row r="29" spans="1:14" ht="18.75" customHeight="1">
      <c r="A29" s="57"/>
      <c r="B29" s="62"/>
      <c r="C29" s="48"/>
      <c r="D29" s="39"/>
      <c r="E29" s="1" t="s">
        <v>11</v>
      </c>
      <c r="F29" s="4">
        <f>SUM(G29:M29)</f>
        <v>0</v>
      </c>
      <c r="G29" s="4"/>
      <c r="H29" s="4"/>
      <c r="I29" s="4"/>
      <c r="J29" s="4"/>
      <c r="K29" s="25"/>
      <c r="L29" s="5"/>
      <c r="M29" s="5"/>
      <c r="N29" s="39"/>
    </row>
    <row r="30" spans="1:14" ht="18" customHeight="1">
      <c r="A30" s="57"/>
      <c r="B30" s="62"/>
      <c r="C30" s="48"/>
      <c r="D30" s="39"/>
      <c r="E30" s="1" t="s">
        <v>14</v>
      </c>
      <c r="F30" s="4">
        <f>SUM(G30:M30)</f>
        <v>0</v>
      </c>
      <c r="G30" s="4"/>
      <c r="H30" s="4"/>
      <c r="I30" s="4"/>
      <c r="J30" s="4"/>
      <c r="K30" s="25"/>
      <c r="L30" s="5"/>
      <c r="M30" s="5"/>
      <c r="N30" s="39"/>
    </row>
    <row r="31" spans="1:14" ht="18" customHeight="1">
      <c r="A31" s="46">
        <v>12</v>
      </c>
      <c r="B31" s="49" t="s">
        <v>72</v>
      </c>
      <c r="C31" s="36" t="s">
        <v>73</v>
      </c>
      <c r="D31" s="39" t="s">
        <v>74</v>
      </c>
      <c r="E31" s="1"/>
      <c r="F31" s="12"/>
      <c r="G31" s="12"/>
      <c r="H31" s="12"/>
      <c r="I31" s="12"/>
      <c r="J31" s="12"/>
      <c r="K31" s="22"/>
      <c r="L31" s="13"/>
      <c r="M31" s="13"/>
      <c r="N31" s="39" t="s">
        <v>53</v>
      </c>
    </row>
    <row r="32" spans="1:14" ht="18" customHeight="1">
      <c r="A32" s="46"/>
      <c r="B32" s="49"/>
      <c r="C32" s="37"/>
      <c r="D32" s="39"/>
      <c r="E32" s="1" t="s">
        <v>8</v>
      </c>
      <c r="F32" s="4">
        <f>SUM(G32:M32)</f>
        <v>10765</v>
      </c>
      <c r="G32" s="4">
        <f>SUM(G34:G37)</f>
        <v>2974</v>
      </c>
      <c r="H32" s="4">
        <f aca="true" t="shared" si="3" ref="H32:M32">SUM(H34:H37)</f>
        <v>2000</v>
      </c>
      <c r="I32" s="4">
        <f>SUM(I34:I37)</f>
        <v>1300</v>
      </c>
      <c r="J32" s="4">
        <f t="shared" si="3"/>
        <v>2000</v>
      </c>
      <c r="K32" s="24">
        <f t="shared" si="3"/>
        <v>2491</v>
      </c>
      <c r="L32" s="4">
        <f t="shared" si="3"/>
        <v>0</v>
      </c>
      <c r="M32" s="4">
        <f t="shared" si="3"/>
        <v>0</v>
      </c>
      <c r="N32" s="39"/>
    </row>
    <row r="33" spans="1:14" ht="18" customHeight="1">
      <c r="A33" s="46"/>
      <c r="B33" s="49"/>
      <c r="C33" s="37"/>
      <c r="D33" s="39"/>
      <c r="E33" s="1" t="s">
        <v>5</v>
      </c>
      <c r="F33" s="4"/>
      <c r="G33" s="4"/>
      <c r="H33" s="4"/>
      <c r="I33" s="4"/>
      <c r="J33" s="4"/>
      <c r="K33" s="25"/>
      <c r="L33" s="5"/>
      <c r="M33" s="5"/>
      <c r="N33" s="39"/>
    </row>
    <row r="34" spans="1:14" ht="18" customHeight="1">
      <c r="A34" s="46"/>
      <c r="B34" s="49"/>
      <c r="C34" s="37"/>
      <c r="D34" s="39"/>
      <c r="E34" s="1" t="s">
        <v>10</v>
      </c>
      <c r="F34" s="4">
        <f>SUM(G34:M34)</f>
        <v>4974</v>
      </c>
      <c r="G34" s="4">
        <v>2974</v>
      </c>
      <c r="H34" s="4">
        <v>2000</v>
      </c>
      <c r="J34" s="4"/>
      <c r="K34" s="25"/>
      <c r="L34" s="5"/>
      <c r="M34" s="5"/>
      <c r="N34" s="39"/>
    </row>
    <row r="35" spans="1:14" ht="18" customHeight="1">
      <c r="A35" s="46"/>
      <c r="B35" s="49"/>
      <c r="C35" s="37"/>
      <c r="D35" s="39"/>
      <c r="E35" s="1" t="s">
        <v>6</v>
      </c>
      <c r="F35" s="4">
        <f>SUM(G35:M35)</f>
        <v>5791</v>
      </c>
      <c r="G35" s="4"/>
      <c r="H35" s="4"/>
      <c r="I35" s="4">
        <v>1300</v>
      </c>
      <c r="J35" s="4">
        <v>2000</v>
      </c>
      <c r="K35" s="26">
        <v>2491</v>
      </c>
      <c r="L35" s="5"/>
      <c r="M35" s="5"/>
      <c r="N35" s="39"/>
    </row>
    <row r="36" spans="1:14" ht="18" customHeight="1">
      <c r="A36" s="46"/>
      <c r="B36" s="49"/>
      <c r="C36" s="37"/>
      <c r="D36" s="39"/>
      <c r="E36" s="1" t="s">
        <v>11</v>
      </c>
      <c r="F36" s="4">
        <f>SUM(G36:M36)</f>
        <v>0</v>
      </c>
      <c r="G36" s="4"/>
      <c r="H36" s="4"/>
      <c r="I36" s="4"/>
      <c r="J36" s="4"/>
      <c r="K36" s="25"/>
      <c r="L36" s="5"/>
      <c r="M36" s="5"/>
      <c r="N36" s="39"/>
    </row>
    <row r="37" spans="1:14" ht="18" customHeight="1">
      <c r="A37" s="46"/>
      <c r="B37" s="49"/>
      <c r="C37" s="38"/>
      <c r="D37" s="39"/>
      <c r="E37" s="1" t="s">
        <v>14</v>
      </c>
      <c r="F37" s="4">
        <f>SUM(G37:M37)</f>
        <v>0</v>
      </c>
      <c r="G37" s="4"/>
      <c r="H37" s="4"/>
      <c r="I37" s="4"/>
      <c r="J37" s="4"/>
      <c r="K37" s="25"/>
      <c r="L37" s="5"/>
      <c r="M37" s="5"/>
      <c r="N37" s="39"/>
    </row>
    <row r="38" spans="1:14" ht="18" customHeight="1">
      <c r="A38" s="57" t="s">
        <v>75</v>
      </c>
      <c r="B38" s="33" t="s">
        <v>117</v>
      </c>
      <c r="C38" s="36" t="s">
        <v>76</v>
      </c>
      <c r="D38" s="39" t="s">
        <v>77</v>
      </c>
      <c r="E38" s="1"/>
      <c r="F38" s="12"/>
      <c r="G38" s="12"/>
      <c r="H38" s="12"/>
      <c r="I38" s="12"/>
      <c r="J38" s="12"/>
      <c r="K38" s="22"/>
      <c r="L38" s="13"/>
      <c r="M38" s="13"/>
      <c r="N38" s="39" t="s">
        <v>139</v>
      </c>
    </row>
    <row r="39" spans="1:14" ht="17.25" customHeight="1">
      <c r="A39" s="57"/>
      <c r="B39" s="34"/>
      <c r="C39" s="37"/>
      <c r="D39" s="39"/>
      <c r="E39" s="1" t="s">
        <v>8</v>
      </c>
      <c r="F39" s="4">
        <f>SUM(G39:M39)</f>
        <v>1388.0900000000001</v>
      </c>
      <c r="G39" s="4">
        <f>SUM(G41:G44)</f>
        <v>0</v>
      </c>
      <c r="H39" s="4">
        <f aca="true" t="shared" si="4" ref="H39:M39">SUM(H41:H44)</f>
        <v>0</v>
      </c>
      <c r="I39" s="4">
        <f t="shared" si="4"/>
        <v>505</v>
      </c>
      <c r="J39" s="4">
        <f t="shared" si="4"/>
        <v>808.88</v>
      </c>
      <c r="K39" s="24">
        <f t="shared" si="4"/>
        <v>74.21000000000001</v>
      </c>
      <c r="L39" s="4">
        <f t="shared" si="4"/>
        <v>0</v>
      </c>
      <c r="M39" s="4">
        <f t="shared" si="4"/>
        <v>0</v>
      </c>
      <c r="N39" s="39"/>
    </row>
    <row r="40" spans="1:14" ht="17.25" customHeight="1">
      <c r="A40" s="57"/>
      <c r="B40" s="34"/>
      <c r="C40" s="37"/>
      <c r="D40" s="39"/>
      <c r="E40" s="1" t="s">
        <v>5</v>
      </c>
      <c r="F40" s="4"/>
      <c r="G40" s="4"/>
      <c r="H40" s="4"/>
      <c r="I40" s="4"/>
      <c r="J40" s="4"/>
      <c r="K40" s="25"/>
      <c r="L40" s="5"/>
      <c r="M40" s="5"/>
      <c r="N40" s="39"/>
    </row>
    <row r="41" spans="1:14" ht="17.25" customHeight="1">
      <c r="A41" s="57"/>
      <c r="B41" s="34"/>
      <c r="C41" s="37"/>
      <c r="D41" s="39"/>
      <c r="E41" s="1" t="s">
        <v>10</v>
      </c>
      <c r="F41" s="4">
        <f>SUM(G41:M41)</f>
        <v>0</v>
      </c>
      <c r="G41" s="4"/>
      <c r="H41" s="4"/>
      <c r="I41" s="4"/>
      <c r="J41" s="4"/>
      <c r="K41" s="25"/>
      <c r="L41" s="5"/>
      <c r="M41" s="5"/>
      <c r="N41" s="39"/>
    </row>
    <row r="42" spans="1:14" ht="17.25" customHeight="1">
      <c r="A42" s="57"/>
      <c r="B42" s="34"/>
      <c r="C42" s="37"/>
      <c r="D42" s="39"/>
      <c r="E42" s="1" t="s">
        <v>6</v>
      </c>
      <c r="F42" s="4">
        <f>SUM(G42:M42)</f>
        <v>1388.0900000000001</v>
      </c>
      <c r="G42" s="4"/>
      <c r="H42" s="4"/>
      <c r="I42" s="4">
        <v>505</v>
      </c>
      <c r="J42" s="4">
        <v>808.88</v>
      </c>
      <c r="K42" s="26">
        <f>44+30.21</f>
        <v>74.21000000000001</v>
      </c>
      <c r="L42" s="5"/>
      <c r="M42" s="5"/>
      <c r="N42" s="39"/>
    </row>
    <row r="43" spans="1:14" ht="17.25" customHeight="1">
      <c r="A43" s="57"/>
      <c r="B43" s="34"/>
      <c r="C43" s="37"/>
      <c r="D43" s="39"/>
      <c r="E43" s="1" t="s">
        <v>11</v>
      </c>
      <c r="F43" s="4">
        <f>SUM(G43:M43)</f>
        <v>0</v>
      </c>
      <c r="G43" s="4"/>
      <c r="H43" s="4"/>
      <c r="I43" s="4"/>
      <c r="J43" s="4"/>
      <c r="K43" s="25"/>
      <c r="L43" s="5"/>
      <c r="M43" s="5"/>
      <c r="N43" s="39"/>
    </row>
    <row r="44" spans="1:14" ht="17.25" customHeight="1">
      <c r="A44" s="57"/>
      <c r="B44" s="35"/>
      <c r="C44" s="38"/>
      <c r="D44" s="39"/>
      <c r="E44" s="1" t="s">
        <v>14</v>
      </c>
      <c r="F44" s="4">
        <f>SUM(G44:M44)</f>
        <v>0</v>
      </c>
      <c r="G44" s="4"/>
      <c r="H44" s="4"/>
      <c r="I44" s="4"/>
      <c r="J44" s="4"/>
      <c r="K44" s="25"/>
      <c r="L44" s="5"/>
      <c r="M44" s="5"/>
      <c r="N44" s="39"/>
    </row>
    <row r="45" spans="1:14" ht="17.25" customHeight="1">
      <c r="A45" s="57" t="s">
        <v>78</v>
      </c>
      <c r="B45" s="58" t="s">
        <v>79</v>
      </c>
      <c r="C45" s="36" t="s">
        <v>76</v>
      </c>
      <c r="D45" s="39" t="s">
        <v>77</v>
      </c>
      <c r="E45" s="1"/>
      <c r="F45" s="12"/>
      <c r="G45" s="12"/>
      <c r="H45" s="12"/>
      <c r="I45" s="12"/>
      <c r="J45" s="12"/>
      <c r="K45" s="22"/>
      <c r="L45" s="13"/>
      <c r="M45" s="13"/>
      <c r="N45" s="39" t="s">
        <v>140</v>
      </c>
    </row>
    <row r="46" spans="1:14" ht="17.25" customHeight="1">
      <c r="A46" s="57"/>
      <c r="B46" s="59"/>
      <c r="C46" s="37"/>
      <c r="D46" s="39"/>
      <c r="E46" s="1" t="s">
        <v>8</v>
      </c>
      <c r="F46" s="4">
        <f>SUM(G46:M46)</f>
        <v>1709.07</v>
      </c>
      <c r="G46" s="4">
        <f>SUM(G48:G51)</f>
        <v>0</v>
      </c>
      <c r="H46" s="4">
        <f aca="true" t="shared" si="5" ref="H46:M46">SUM(H48:H51)</f>
        <v>0</v>
      </c>
      <c r="I46" s="4">
        <f t="shared" si="5"/>
        <v>0</v>
      </c>
      <c r="J46" s="4">
        <f t="shared" si="5"/>
        <v>0</v>
      </c>
      <c r="K46" s="24">
        <f t="shared" si="5"/>
        <v>1709.07</v>
      </c>
      <c r="L46" s="4">
        <f t="shared" si="5"/>
        <v>0</v>
      </c>
      <c r="M46" s="4">
        <f t="shared" si="5"/>
        <v>0</v>
      </c>
      <c r="N46" s="39"/>
    </row>
    <row r="47" spans="1:14" ht="17.25" customHeight="1">
      <c r="A47" s="57"/>
      <c r="B47" s="59"/>
      <c r="C47" s="37"/>
      <c r="D47" s="39"/>
      <c r="E47" s="1" t="s">
        <v>5</v>
      </c>
      <c r="F47" s="4"/>
      <c r="G47" s="4"/>
      <c r="H47" s="4"/>
      <c r="I47" s="4"/>
      <c r="J47" s="4"/>
      <c r="K47" s="25"/>
      <c r="L47" s="5"/>
      <c r="M47" s="5"/>
      <c r="N47" s="39"/>
    </row>
    <row r="48" spans="1:14" ht="17.25" customHeight="1">
      <c r="A48" s="57"/>
      <c r="B48" s="59"/>
      <c r="C48" s="37"/>
      <c r="D48" s="39"/>
      <c r="E48" s="1" t="s">
        <v>10</v>
      </c>
      <c r="F48" s="4">
        <f>SUM(G48:M48)</f>
        <v>0</v>
      </c>
      <c r="G48" s="4"/>
      <c r="H48" s="4"/>
      <c r="I48" s="4"/>
      <c r="J48" s="4"/>
      <c r="K48" s="25"/>
      <c r="L48" s="5"/>
      <c r="M48" s="5"/>
      <c r="N48" s="39"/>
    </row>
    <row r="49" spans="1:14" ht="17.25" customHeight="1">
      <c r="A49" s="57"/>
      <c r="B49" s="59"/>
      <c r="C49" s="37"/>
      <c r="D49" s="39"/>
      <c r="E49" s="1" t="s">
        <v>6</v>
      </c>
      <c r="F49" s="4">
        <f>SUM(G49:M49)</f>
        <v>1709.07</v>
      </c>
      <c r="G49" s="4"/>
      <c r="H49" s="4"/>
      <c r="I49" s="4"/>
      <c r="J49" s="4"/>
      <c r="K49" s="26">
        <v>1709.07</v>
      </c>
      <c r="L49" s="5"/>
      <c r="M49" s="5"/>
      <c r="N49" s="39"/>
    </row>
    <row r="50" spans="1:14" ht="17.25" customHeight="1">
      <c r="A50" s="57"/>
      <c r="B50" s="59"/>
      <c r="C50" s="37"/>
      <c r="D50" s="39"/>
      <c r="E50" s="1" t="s">
        <v>11</v>
      </c>
      <c r="F50" s="4">
        <f>SUM(G50:M50)</f>
        <v>0</v>
      </c>
      <c r="G50" s="4"/>
      <c r="H50" s="4"/>
      <c r="I50" s="4"/>
      <c r="J50" s="4"/>
      <c r="K50" s="25"/>
      <c r="L50" s="5"/>
      <c r="M50" s="5"/>
      <c r="N50" s="39"/>
    </row>
    <row r="51" spans="1:14" ht="17.25" customHeight="1">
      <c r="A51" s="57"/>
      <c r="B51" s="60"/>
      <c r="C51" s="38"/>
      <c r="D51" s="39"/>
      <c r="E51" s="1" t="s">
        <v>14</v>
      </c>
      <c r="F51" s="4">
        <f>SUM(G51:M51)</f>
        <v>0</v>
      </c>
      <c r="G51" s="4"/>
      <c r="H51" s="4"/>
      <c r="I51" s="4"/>
      <c r="J51" s="4"/>
      <c r="K51" s="25"/>
      <c r="L51" s="5"/>
      <c r="M51" s="5"/>
      <c r="N51" s="39"/>
    </row>
    <row r="52" spans="1:14" ht="15" customHeight="1">
      <c r="A52" s="46">
        <v>19</v>
      </c>
      <c r="B52" s="49" t="s">
        <v>80</v>
      </c>
      <c r="C52" s="48" t="s">
        <v>21</v>
      </c>
      <c r="D52" s="39" t="s">
        <v>81</v>
      </c>
      <c r="E52" s="1"/>
      <c r="F52" s="12"/>
      <c r="G52" s="12"/>
      <c r="H52" s="12"/>
      <c r="I52" s="12"/>
      <c r="J52" s="12"/>
      <c r="K52" s="22"/>
      <c r="L52" s="13"/>
      <c r="M52" s="13"/>
      <c r="N52" s="39" t="s">
        <v>41</v>
      </c>
    </row>
    <row r="53" spans="1:14" ht="18.75" customHeight="1">
      <c r="A53" s="46"/>
      <c r="B53" s="49"/>
      <c r="C53" s="48"/>
      <c r="D53" s="39"/>
      <c r="E53" s="1" t="s">
        <v>8</v>
      </c>
      <c r="F53" s="4">
        <f>SUM(G53:M53)</f>
        <v>14395.657000000001</v>
      </c>
      <c r="G53" s="4">
        <f>SUM(G56:G58)</f>
        <v>600</v>
      </c>
      <c r="H53" s="4">
        <f aca="true" t="shared" si="6" ref="H53:M53">SUM(H56:H58)</f>
        <v>1437.3</v>
      </c>
      <c r="I53" s="4">
        <f>SUM(I56:I58)</f>
        <v>5517.857</v>
      </c>
      <c r="J53" s="4">
        <f t="shared" si="6"/>
        <v>4867.1</v>
      </c>
      <c r="K53" s="24">
        <f t="shared" si="6"/>
        <v>1973.4</v>
      </c>
      <c r="L53" s="4">
        <f t="shared" si="6"/>
        <v>0</v>
      </c>
      <c r="M53" s="4">
        <f t="shared" si="6"/>
        <v>0</v>
      </c>
      <c r="N53" s="39"/>
    </row>
    <row r="54" spans="1:14" ht="18.75" customHeight="1">
      <c r="A54" s="46"/>
      <c r="B54" s="49"/>
      <c r="C54" s="48"/>
      <c r="D54" s="39"/>
      <c r="E54" s="1" t="s">
        <v>5</v>
      </c>
      <c r="F54" s="4"/>
      <c r="G54" s="4"/>
      <c r="H54" s="4"/>
      <c r="I54" s="4"/>
      <c r="J54" s="4"/>
      <c r="K54" s="25"/>
      <c r="L54" s="5"/>
      <c r="M54" s="5"/>
      <c r="N54" s="39"/>
    </row>
    <row r="55" spans="1:14" ht="18.75" customHeight="1">
      <c r="A55" s="46"/>
      <c r="B55" s="49"/>
      <c r="C55" s="48"/>
      <c r="D55" s="39"/>
      <c r="E55" s="1" t="s">
        <v>10</v>
      </c>
      <c r="F55" s="4">
        <f>SUM(G55:M55)</f>
        <v>0</v>
      </c>
      <c r="G55" s="4"/>
      <c r="H55" s="4"/>
      <c r="I55" s="4"/>
      <c r="J55" s="4"/>
      <c r="K55" s="25"/>
      <c r="L55" s="5"/>
      <c r="M55" s="5"/>
      <c r="N55" s="39"/>
    </row>
    <row r="56" spans="1:14" ht="18.75" customHeight="1">
      <c r="A56" s="46"/>
      <c r="B56" s="49"/>
      <c r="C56" s="48"/>
      <c r="D56" s="39"/>
      <c r="E56" s="1" t="s">
        <v>22</v>
      </c>
      <c r="F56" s="4">
        <f>SUM(G56:M56)</f>
        <v>7728.557000000001</v>
      </c>
      <c r="G56" s="4">
        <v>600</v>
      </c>
      <c r="H56" s="4">
        <v>1437.3</v>
      </c>
      <c r="I56" s="4">
        <f>1500+736.017-18.16</f>
        <v>2217.857</v>
      </c>
      <c r="J56" s="4">
        <v>1500</v>
      </c>
      <c r="K56" s="26">
        <v>1973.4</v>
      </c>
      <c r="L56" s="5"/>
      <c r="M56" s="5"/>
      <c r="N56" s="39"/>
    </row>
    <row r="57" spans="1:14" ht="18.75" customHeight="1">
      <c r="A57" s="46"/>
      <c r="B57" s="49"/>
      <c r="C57" s="48"/>
      <c r="D57" s="39"/>
      <c r="E57" s="1" t="s">
        <v>11</v>
      </c>
      <c r="F57" s="4">
        <f>SUM(G57:M57)</f>
        <v>0</v>
      </c>
      <c r="G57" s="4"/>
      <c r="H57" s="4"/>
      <c r="I57" s="4"/>
      <c r="J57" s="4"/>
      <c r="K57" s="25"/>
      <c r="L57" s="5"/>
      <c r="M57" s="5"/>
      <c r="N57" s="39"/>
    </row>
    <row r="58" spans="1:14" ht="18.75" customHeight="1">
      <c r="A58" s="46"/>
      <c r="B58" s="49"/>
      <c r="C58" s="48"/>
      <c r="D58" s="39"/>
      <c r="E58" s="1" t="s">
        <v>23</v>
      </c>
      <c r="F58" s="4">
        <f>SUM(G58:M58)</f>
        <v>6667.1</v>
      </c>
      <c r="G58" s="4"/>
      <c r="H58" s="4"/>
      <c r="I58" s="4">
        <v>3300</v>
      </c>
      <c r="J58" s="4">
        <v>3367.1</v>
      </c>
      <c r="K58" s="25"/>
      <c r="L58" s="5"/>
      <c r="M58" s="5"/>
      <c r="N58" s="39"/>
    </row>
    <row r="59" spans="1:14" ht="18.75" customHeight="1">
      <c r="A59" s="57" t="s">
        <v>27</v>
      </c>
      <c r="B59" s="62" t="s">
        <v>29</v>
      </c>
      <c r="C59" s="48" t="s">
        <v>21</v>
      </c>
      <c r="D59" s="39" t="s">
        <v>81</v>
      </c>
      <c r="E59" s="1"/>
      <c r="F59" s="12"/>
      <c r="G59" s="12"/>
      <c r="H59" s="12"/>
      <c r="I59" s="12"/>
      <c r="J59" s="12"/>
      <c r="K59" s="22"/>
      <c r="L59" s="13"/>
      <c r="M59" s="13"/>
      <c r="N59" s="39" t="s">
        <v>141</v>
      </c>
    </row>
    <row r="60" spans="1:14" ht="18.75" customHeight="1">
      <c r="A60" s="57"/>
      <c r="B60" s="62"/>
      <c r="C60" s="48"/>
      <c r="D60" s="39"/>
      <c r="E60" s="1" t="s">
        <v>8</v>
      </c>
      <c r="F60" s="4">
        <f>SUM(G60:M60)</f>
        <v>1176.98</v>
      </c>
      <c r="G60" s="4">
        <f aca="true" t="shared" si="7" ref="G60:M60">SUM(G63:G65)</f>
        <v>0</v>
      </c>
      <c r="H60" s="4">
        <f t="shared" si="7"/>
        <v>0</v>
      </c>
      <c r="I60" s="4">
        <f t="shared" si="7"/>
        <v>0</v>
      </c>
      <c r="J60" s="4">
        <f t="shared" si="7"/>
        <v>940</v>
      </c>
      <c r="K60" s="24">
        <f t="shared" si="7"/>
        <v>236.98</v>
      </c>
      <c r="L60" s="4">
        <f t="shared" si="7"/>
        <v>0</v>
      </c>
      <c r="M60" s="4">
        <f t="shared" si="7"/>
        <v>0</v>
      </c>
      <c r="N60" s="39"/>
    </row>
    <row r="61" spans="1:14" ht="18.75" customHeight="1">
      <c r="A61" s="57"/>
      <c r="B61" s="62"/>
      <c r="C61" s="48"/>
      <c r="D61" s="39"/>
      <c r="E61" s="1" t="s">
        <v>5</v>
      </c>
      <c r="F61" s="4"/>
      <c r="G61" s="4"/>
      <c r="H61" s="4"/>
      <c r="I61" s="4"/>
      <c r="J61" s="4"/>
      <c r="K61" s="25"/>
      <c r="L61" s="5"/>
      <c r="M61" s="5"/>
      <c r="N61" s="39"/>
    </row>
    <row r="62" spans="1:14" ht="18.75" customHeight="1">
      <c r="A62" s="57"/>
      <c r="B62" s="62"/>
      <c r="C62" s="48"/>
      <c r="D62" s="39"/>
      <c r="E62" s="1" t="s">
        <v>10</v>
      </c>
      <c r="F62" s="4">
        <f>SUM(G62:M62)</f>
        <v>0</v>
      </c>
      <c r="G62" s="4"/>
      <c r="H62" s="4"/>
      <c r="I62" s="4"/>
      <c r="J62" s="4"/>
      <c r="K62" s="25"/>
      <c r="L62" s="5"/>
      <c r="M62" s="5"/>
      <c r="N62" s="39"/>
    </row>
    <row r="63" spans="1:14" ht="18.75" customHeight="1">
      <c r="A63" s="57"/>
      <c r="B63" s="62"/>
      <c r="C63" s="48"/>
      <c r="D63" s="39"/>
      <c r="E63" s="1" t="s">
        <v>22</v>
      </c>
      <c r="F63" s="4">
        <f>SUM(G63:M63)</f>
        <v>1176.98</v>
      </c>
      <c r="G63" s="4"/>
      <c r="H63" s="4"/>
      <c r="I63" s="4"/>
      <c r="J63" s="4">
        <v>940</v>
      </c>
      <c r="K63" s="26">
        <v>236.98</v>
      </c>
      <c r="L63" s="5"/>
      <c r="M63" s="5"/>
      <c r="N63" s="39"/>
    </row>
    <row r="64" spans="1:14" ht="18.75" customHeight="1">
      <c r="A64" s="57"/>
      <c r="B64" s="62"/>
      <c r="C64" s="48"/>
      <c r="D64" s="39"/>
      <c r="E64" s="1" t="s">
        <v>11</v>
      </c>
      <c r="F64" s="4">
        <f>SUM(G64:M64)</f>
        <v>0</v>
      </c>
      <c r="G64" s="4"/>
      <c r="H64" s="4"/>
      <c r="I64" s="4"/>
      <c r="J64" s="4"/>
      <c r="K64" s="25"/>
      <c r="L64" s="5"/>
      <c r="M64" s="5"/>
      <c r="N64" s="39"/>
    </row>
    <row r="65" spans="1:14" ht="18.75" customHeight="1">
      <c r="A65" s="57"/>
      <c r="B65" s="62"/>
      <c r="C65" s="48"/>
      <c r="D65" s="39"/>
      <c r="E65" s="1" t="s">
        <v>23</v>
      </c>
      <c r="F65" s="4">
        <f>SUM(G65:M65)</f>
        <v>0</v>
      </c>
      <c r="G65" s="4"/>
      <c r="H65" s="4"/>
      <c r="I65" s="4"/>
      <c r="J65" s="4"/>
      <c r="K65" s="25"/>
      <c r="L65" s="5"/>
      <c r="M65" s="5"/>
      <c r="N65" s="39"/>
    </row>
    <row r="66" spans="1:14" ht="18.75" customHeight="1">
      <c r="A66" s="46">
        <v>20</v>
      </c>
      <c r="B66" s="50" t="s">
        <v>123</v>
      </c>
      <c r="C66" s="48" t="s">
        <v>26</v>
      </c>
      <c r="D66" s="39" t="s">
        <v>62</v>
      </c>
      <c r="E66" s="1"/>
      <c r="F66" s="12"/>
      <c r="G66" s="12"/>
      <c r="H66" s="12"/>
      <c r="I66" s="12"/>
      <c r="J66" s="12"/>
      <c r="K66" s="22"/>
      <c r="L66" s="13"/>
      <c r="M66" s="13"/>
      <c r="N66" s="39" t="s">
        <v>41</v>
      </c>
    </row>
    <row r="67" spans="1:14" ht="18.75" customHeight="1">
      <c r="A67" s="46"/>
      <c r="B67" s="64"/>
      <c r="C67" s="48"/>
      <c r="D67" s="39"/>
      <c r="E67" s="1" t="s">
        <v>8</v>
      </c>
      <c r="F67" s="4">
        <f>SUM(G67:M67)</f>
        <v>26463</v>
      </c>
      <c r="G67" s="4">
        <f>SUM(G69:G72)</f>
        <v>0</v>
      </c>
      <c r="H67" s="4">
        <f aca="true" t="shared" si="8" ref="H67:M67">SUM(H69:H72)</f>
        <v>0</v>
      </c>
      <c r="I67" s="4">
        <f t="shared" si="8"/>
        <v>0</v>
      </c>
      <c r="J67" s="4">
        <f t="shared" si="8"/>
        <v>21463</v>
      </c>
      <c r="K67" s="24">
        <f t="shared" si="8"/>
        <v>0</v>
      </c>
      <c r="L67" s="4">
        <f t="shared" si="8"/>
        <v>3000</v>
      </c>
      <c r="M67" s="4">
        <f t="shared" si="8"/>
        <v>2000</v>
      </c>
      <c r="N67" s="39"/>
    </row>
    <row r="68" spans="1:14" ht="18.75" customHeight="1">
      <c r="A68" s="46"/>
      <c r="B68" s="64"/>
      <c r="C68" s="48"/>
      <c r="D68" s="39"/>
      <c r="E68" s="1" t="s">
        <v>5</v>
      </c>
      <c r="F68" s="4"/>
      <c r="G68" s="4"/>
      <c r="H68" s="4"/>
      <c r="I68" s="4"/>
      <c r="J68" s="4"/>
      <c r="K68" s="25"/>
      <c r="L68" s="5"/>
      <c r="M68" s="5"/>
      <c r="N68" s="39"/>
    </row>
    <row r="69" spans="1:14" ht="18.75" customHeight="1">
      <c r="A69" s="46"/>
      <c r="B69" s="64"/>
      <c r="C69" s="48"/>
      <c r="D69" s="39"/>
      <c r="E69" s="1" t="s">
        <v>10</v>
      </c>
      <c r="F69" s="4">
        <f>SUM(G69:M69)</f>
        <v>23293</v>
      </c>
      <c r="G69" s="4"/>
      <c r="H69" s="4"/>
      <c r="I69" s="4"/>
      <c r="J69" s="4">
        <v>20293</v>
      </c>
      <c r="K69" s="24"/>
      <c r="L69" s="4">
        <v>2000</v>
      </c>
      <c r="M69" s="4">
        <v>1000</v>
      </c>
      <c r="N69" s="39"/>
    </row>
    <row r="70" spans="1:14" ht="18.75" customHeight="1">
      <c r="A70" s="46"/>
      <c r="B70" s="64"/>
      <c r="C70" s="48"/>
      <c r="D70" s="39"/>
      <c r="E70" s="1" t="s">
        <v>6</v>
      </c>
      <c r="F70" s="4">
        <f>SUM(G70:M70)</f>
        <v>2000</v>
      </c>
      <c r="G70" s="4"/>
      <c r="H70" s="4"/>
      <c r="I70" s="4"/>
      <c r="J70" s="4"/>
      <c r="K70" s="26">
        <v>0</v>
      </c>
      <c r="L70" s="4">
        <v>1000</v>
      </c>
      <c r="M70" s="4">
        <v>1000</v>
      </c>
      <c r="N70" s="39"/>
    </row>
    <row r="71" spans="1:14" ht="18.75" customHeight="1">
      <c r="A71" s="46"/>
      <c r="B71" s="64"/>
      <c r="C71" s="48"/>
      <c r="D71" s="39"/>
      <c r="E71" s="1" t="s">
        <v>11</v>
      </c>
      <c r="F71" s="4">
        <f>SUM(G71:M71)</f>
        <v>1170</v>
      </c>
      <c r="G71" s="4"/>
      <c r="H71" s="4"/>
      <c r="I71" s="4"/>
      <c r="J71" s="4">
        <v>1170</v>
      </c>
      <c r="K71" s="24"/>
      <c r="L71" s="4"/>
      <c r="M71" s="4"/>
      <c r="N71" s="39"/>
    </row>
    <row r="72" spans="1:14" ht="18.75" customHeight="1">
      <c r="A72" s="46"/>
      <c r="B72" s="64"/>
      <c r="C72" s="48"/>
      <c r="D72" s="39"/>
      <c r="E72" s="1" t="s">
        <v>14</v>
      </c>
      <c r="F72" s="4">
        <f>SUM(G72:M72)</f>
        <v>0</v>
      </c>
      <c r="G72" s="4"/>
      <c r="H72" s="4"/>
      <c r="I72" s="4"/>
      <c r="J72" s="4"/>
      <c r="K72" s="24"/>
      <c r="L72" s="4"/>
      <c r="M72" s="4"/>
      <c r="N72" s="39"/>
    </row>
    <row r="73" spans="1:14" ht="18.75" customHeight="1">
      <c r="A73" s="57" t="s">
        <v>25</v>
      </c>
      <c r="B73" s="62" t="s">
        <v>28</v>
      </c>
      <c r="C73" s="48" t="s">
        <v>26</v>
      </c>
      <c r="D73" s="39" t="s">
        <v>62</v>
      </c>
      <c r="E73" s="1"/>
      <c r="F73" s="12"/>
      <c r="G73" s="12"/>
      <c r="H73" s="12"/>
      <c r="I73" s="12"/>
      <c r="J73" s="12"/>
      <c r="K73" s="22"/>
      <c r="L73" s="13"/>
      <c r="M73" s="13"/>
      <c r="N73" s="39" t="s">
        <v>142</v>
      </c>
    </row>
    <row r="74" spans="1:14" ht="18.75" customHeight="1">
      <c r="A74" s="57"/>
      <c r="B74" s="63"/>
      <c r="C74" s="48"/>
      <c r="D74" s="39"/>
      <c r="E74" s="1" t="s">
        <v>8</v>
      </c>
      <c r="F74" s="4">
        <f>SUM(G74:M74)</f>
        <v>1523.44</v>
      </c>
      <c r="G74" s="4">
        <f>SUM(G76:G79)</f>
        <v>0</v>
      </c>
      <c r="H74" s="4">
        <f aca="true" t="shared" si="9" ref="H74:M74">SUM(H76:H79)</f>
        <v>0</v>
      </c>
      <c r="I74" s="4">
        <f t="shared" si="9"/>
        <v>0</v>
      </c>
      <c r="J74" s="4">
        <f t="shared" si="9"/>
        <v>1490</v>
      </c>
      <c r="K74" s="24">
        <f t="shared" si="9"/>
        <v>33.44</v>
      </c>
      <c r="L74" s="4">
        <f t="shared" si="9"/>
        <v>0</v>
      </c>
      <c r="M74" s="4">
        <f t="shared" si="9"/>
        <v>0</v>
      </c>
      <c r="N74" s="39"/>
    </row>
    <row r="75" spans="1:14" ht="18.75" customHeight="1">
      <c r="A75" s="57"/>
      <c r="B75" s="63"/>
      <c r="C75" s="48"/>
      <c r="D75" s="39"/>
      <c r="E75" s="1" t="s">
        <v>5</v>
      </c>
      <c r="F75" s="4"/>
      <c r="G75" s="4"/>
      <c r="H75" s="4"/>
      <c r="I75" s="4"/>
      <c r="J75" s="4"/>
      <c r="K75" s="25"/>
      <c r="L75" s="5"/>
      <c r="M75" s="5"/>
      <c r="N75" s="39"/>
    </row>
    <row r="76" spans="1:14" ht="18.75" customHeight="1">
      <c r="A76" s="57"/>
      <c r="B76" s="63"/>
      <c r="C76" s="48"/>
      <c r="D76" s="39"/>
      <c r="E76" s="1" t="s">
        <v>10</v>
      </c>
      <c r="F76" s="4">
        <f>SUM(G76:M76)</f>
        <v>0</v>
      </c>
      <c r="G76" s="4"/>
      <c r="H76" s="4"/>
      <c r="I76" s="4"/>
      <c r="J76" s="4"/>
      <c r="K76" s="25"/>
      <c r="L76" s="5"/>
      <c r="M76" s="5"/>
      <c r="N76" s="39"/>
    </row>
    <row r="77" spans="1:14" ht="18.75" customHeight="1">
      <c r="A77" s="57"/>
      <c r="B77" s="63"/>
      <c r="C77" s="48"/>
      <c r="D77" s="39"/>
      <c r="E77" s="1" t="s">
        <v>6</v>
      </c>
      <c r="F77" s="4">
        <f>SUM(G77:M77)</f>
        <v>1523.44</v>
      </c>
      <c r="G77" s="4"/>
      <c r="H77" s="4"/>
      <c r="I77" s="4"/>
      <c r="J77" s="4">
        <v>1490</v>
      </c>
      <c r="K77" s="26">
        <v>33.44</v>
      </c>
      <c r="L77" s="5"/>
      <c r="M77" s="5"/>
      <c r="N77" s="39"/>
    </row>
    <row r="78" spans="1:14" ht="18.75" customHeight="1">
      <c r="A78" s="57"/>
      <c r="B78" s="63"/>
      <c r="C78" s="48"/>
      <c r="D78" s="39"/>
      <c r="E78" s="1" t="s">
        <v>11</v>
      </c>
      <c r="F78" s="4">
        <f>SUM(G78:M78)</f>
        <v>0</v>
      </c>
      <c r="G78" s="4"/>
      <c r="H78" s="4"/>
      <c r="I78" s="4"/>
      <c r="J78" s="4"/>
      <c r="K78" s="25"/>
      <c r="L78" s="5"/>
      <c r="M78" s="5"/>
      <c r="N78" s="39"/>
    </row>
    <row r="79" spans="1:14" ht="18.75" customHeight="1">
      <c r="A79" s="57"/>
      <c r="B79" s="63"/>
      <c r="C79" s="48"/>
      <c r="D79" s="39"/>
      <c r="E79" s="1" t="s">
        <v>14</v>
      </c>
      <c r="F79" s="4">
        <f>SUM(G79:M79)</f>
        <v>0</v>
      </c>
      <c r="G79" s="4"/>
      <c r="H79" s="4"/>
      <c r="I79" s="4"/>
      <c r="J79" s="4"/>
      <c r="K79" s="25"/>
      <c r="L79" s="5"/>
      <c r="M79" s="5"/>
      <c r="N79" s="39"/>
    </row>
    <row r="80" spans="1:14" ht="18.75" customHeight="1">
      <c r="A80" s="57" t="s">
        <v>37</v>
      </c>
      <c r="B80" s="49" t="s">
        <v>38</v>
      </c>
      <c r="C80" s="48" t="s">
        <v>39</v>
      </c>
      <c r="D80" s="39" t="s">
        <v>82</v>
      </c>
      <c r="E80" s="1"/>
      <c r="F80" s="12"/>
      <c r="G80" s="12"/>
      <c r="H80" s="12"/>
      <c r="I80" s="12"/>
      <c r="J80" s="12"/>
      <c r="K80" s="22"/>
      <c r="L80" s="13"/>
      <c r="M80" s="13"/>
      <c r="N80" s="54" t="s">
        <v>143</v>
      </c>
    </row>
    <row r="81" spans="1:14" ht="18.75" customHeight="1">
      <c r="A81" s="57"/>
      <c r="B81" s="49"/>
      <c r="C81" s="48"/>
      <c r="D81" s="39"/>
      <c r="E81" s="1" t="s">
        <v>8</v>
      </c>
      <c r="F81" s="4">
        <f>SUM(G81:M81)</f>
        <v>1655</v>
      </c>
      <c r="G81" s="4">
        <f>SUM(G83:G86)</f>
        <v>0</v>
      </c>
      <c r="H81" s="4">
        <f aca="true" t="shared" si="10" ref="H81:M81">SUM(H83:H86)</f>
        <v>0</v>
      </c>
      <c r="I81" s="4">
        <f t="shared" si="10"/>
        <v>0</v>
      </c>
      <c r="J81" s="4">
        <f t="shared" si="10"/>
        <v>930</v>
      </c>
      <c r="K81" s="24">
        <f t="shared" si="10"/>
        <v>725</v>
      </c>
      <c r="L81" s="4">
        <f t="shared" si="10"/>
        <v>0</v>
      </c>
      <c r="M81" s="4">
        <f t="shared" si="10"/>
        <v>0</v>
      </c>
      <c r="N81" s="55"/>
    </row>
    <row r="82" spans="1:14" ht="18.75" customHeight="1">
      <c r="A82" s="57"/>
      <c r="B82" s="49"/>
      <c r="C82" s="48"/>
      <c r="D82" s="39"/>
      <c r="E82" s="1" t="s">
        <v>5</v>
      </c>
      <c r="F82" s="4"/>
      <c r="G82" s="4"/>
      <c r="H82" s="4"/>
      <c r="I82" s="4"/>
      <c r="J82" s="4"/>
      <c r="K82" s="25"/>
      <c r="L82" s="5"/>
      <c r="M82" s="5"/>
      <c r="N82" s="55"/>
    </row>
    <row r="83" spans="1:14" ht="18.75" customHeight="1">
      <c r="A83" s="57"/>
      <c r="B83" s="49"/>
      <c r="C83" s="48"/>
      <c r="D83" s="39"/>
      <c r="E83" s="1" t="s">
        <v>10</v>
      </c>
      <c r="F83" s="4">
        <f>SUM(G83:M83)</f>
        <v>0</v>
      </c>
      <c r="G83" s="4"/>
      <c r="H83" s="4"/>
      <c r="I83" s="4"/>
      <c r="J83" s="4"/>
      <c r="K83" s="25"/>
      <c r="L83" s="5"/>
      <c r="M83" s="5"/>
      <c r="N83" s="55"/>
    </row>
    <row r="84" spans="1:14" ht="18.75" customHeight="1">
      <c r="A84" s="57"/>
      <c r="B84" s="49"/>
      <c r="C84" s="48"/>
      <c r="D84" s="39"/>
      <c r="E84" s="1" t="s">
        <v>6</v>
      </c>
      <c r="F84" s="4">
        <f>SUM(G84:M84)</f>
        <v>1655</v>
      </c>
      <c r="G84" s="4"/>
      <c r="H84" s="4"/>
      <c r="I84" s="4"/>
      <c r="J84" s="4">
        <v>930</v>
      </c>
      <c r="K84" s="26">
        <v>725</v>
      </c>
      <c r="L84" s="5"/>
      <c r="M84" s="5"/>
      <c r="N84" s="55"/>
    </row>
    <row r="85" spans="1:14" ht="18.75" customHeight="1">
      <c r="A85" s="57"/>
      <c r="B85" s="49"/>
      <c r="C85" s="48"/>
      <c r="D85" s="39"/>
      <c r="E85" s="1" t="s">
        <v>11</v>
      </c>
      <c r="F85" s="4">
        <f>SUM(G85:M85)</f>
        <v>0</v>
      </c>
      <c r="G85" s="4"/>
      <c r="H85" s="4"/>
      <c r="I85" s="4"/>
      <c r="J85" s="4"/>
      <c r="K85" s="25"/>
      <c r="L85" s="5"/>
      <c r="M85" s="5"/>
      <c r="N85" s="55"/>
    </row>
    <row r="86" spans="1:14" ht="18.75" customHeight="1">
      <c r="A86" s="57"/>
      <c r="B86" s="49"/>
      <c r="C86" s="48"/>
      <c r="D86" s="39"/>
      <c r="E86" s="1" t="s">
        <v>14</v>
      </c>
      <c r="F86" s="4">
        <f>SUM(G86:M86)</f>
        <v>0</v>
      </c>
      <c r="G86" s="4"/>
      <c r="H86" s="4"/>
      <c r="I86" s="4"/>
      <c r="J86" s="4"/>
      <c r="K86" s="25"/>
      <c r="L86" s="5"/>
      <c r="M86" s="5"/>
      <c r="N86" s="56"/>
    </row>
    <row r="87" spans="1:14" ht="18.75" customHeight="1">
      <c r="A87" s="46">
        <v>24</v>
      </c>
      <c r="B87" s="61" t="s">
        <v>83</v>
      </c>
      <c r="C87" s="36" t="s">
        <v>160</v>
      </c>
      <c r="D87" s="54" t="s">
        <v>161</v>
      </c>
      <c r="E87" s="1"/>
      <c r="F87" s="12"/>
      <c r="G87" s="12"/>
      <c r="H87" s="12"/>
      <c r="I87" s="12"/>
      <c r="J87" s="12"/>
      <c r="K87" s="22"/>
      <c r="L87" s="13"/>
      <c r="M87" s="13"/>
      <c r="N87" s="54" t="s">
        <v>144</v>
      </c>
    </row>
    <row r="88" spans="1:14" ht="18.75" customHeight="1">
      <c r="A88" s="46"/>
      <c r="B88" s="61"/>
      <c r="C88" s="37"/>
      <c r="D88" s="55"/>
      <c r="E88" s="1" t="s">
        <v>8</v>
      </c>
      <c r="F88" s="4">
        <f>SUM(G88:M88)</f>
        <v>3919</v>
      </c>
      <c r="G88" s="4">
        <f>SUM(G90:G93)</f>
        <v>1919</v>
      </c>
      <c r="H88" s="4">
        <f aca="true" t="shared" si="11" ref="H88:M88">SUM(H90:H93)</f>
        <v>0</v>
      </c>
      <c r="I88" s="4">
        <f t="shared" si="11"/>
        <v>0</v>
      </c>
      <c r="J88" s="4">
        <f t="shared" si="11"/>
        <v>0</v>
      </c>
      <c r="K88" s="24">
        <f t="shared" si="11"/>
        <v>2000</v>
      </c>
      <c r="L88" s="4">
        <f t="shared" si="11"/>
        <v>0</v>
      </c>
      <c r="M88" s="4">
        <f t="shared" si="11"/>
        <v>0</v>
      </c>
      <c r="N88" s="55"/>
    </row>
    <row r="89" spans="1:14" ht="18.75" customHeight="1">
      <c r="A89" s="46"/>
      <c r="B89" s="61"/>
      <c r="C89" s="37"/>
      <c r="D89" s="55"/>
      <c r="E89" s="1" t="s">
        <v>5</v>
      </c>
      <c r="F89" s="4"/>
      <c r="G89" s="4"/>
      <c r="H89" s="4"/>
      <c r="I89" s="4"/>
      <c r="J89" s="4"/>
      <c r="K89" s="25"/>
      <c r="L89" s="5"/>
      <c r="M89" s="5"/>
      <c r="N89" s="55"/>
    </row>
    <row r="90" spans="1:14" ht="18.75" customHeight="1">
      <c r="A90" s="46"/>
      <c r="B90" s="61"/>
      <c r="C90" s="37"/>
      <c r="D90" s="55"/>
      <c r="E90" s="1" t="s">
        <v>10</v>
      </c>
      <c r="F90" s="4">
        <f>SUM(G90:M90)</f>
        <v>0</v>
      </c>
      <c r="G90" s="4"/>
      <c r="H90" s="4"/>
      <c r="I90" s="4"/>
      <c r="J90" s="4"/>
      <c r="K90" s="25"/>
      <c r="L90" s="5"/>
      <c r="M90" s="5"/>
      <c r="N90" s="55"/>
    </row>
    <row r="91" spans="1:14" ht="18.75" customHeight="1">
      <c r="A91" s="46"/>
      <c r="B91" s="61"/>
      <c r="C91" s="37"/>
      <c r="D91" s="55"/>
      <c r="E91" s="1" t="s">
        <v>6</v>
      </c>
      <c r="F91" s="4">
        <f>SUM(G91:M91)</f>
        <v>3919</v>
      </c>
      <c r="G91" s="4">
        <v>1919</v>
      </c>
      <c r="H91" s="4"/>
      <c r="I91" s="4"/>
      <c r="J91" s="4"/>
      <c r="K91" s="26">
        <v>2000</v>
      </c>
      <c r="L91" s="5"/>
      <c r="M91" s="5"/>
      <c r="N91" s="55"/>
    </row>
    <row r="92" spans="1:14" ht="18.75" customHeight="1">
      <c r="A92" s="46"/>
      <c r="B92" s="61"/>
      <c r="C92" s="37"/>
      <c r="D92" s="55"/>
      <c r="E92" s="1" t="s">
        <v>11</v>
      </c>
      <c r="F92" s="4">
        <f>SUM(G92:M92)</f>
        <v>0</v>
      </c>
      <c r="G92" s="4"/>
      <c r="H92" s="4"/>
      <c r="I92" s="4"/>
      <c r="J92" s="4"/>
      <c r="K92" s="25"/>
      <c r="L92" s="5"/>
      <c r="M92" s="5"/>
      <c r="N92" s="55"/>
    </row>
    <row r="93" spans="1:14" ht="18.75" customHeight="1">
      <c r="A93" s="46"/>
      <c r="B93" s="61"/>
      <c r="C93" s="38"/>
      <c r="D93" s="56"/>
      <c r="E93" s="1" t="s">
        <v>14</v>
      </c>
      <c r="F93" s="4">
        <f>SUM(G93:M93)</f>
        <v>0</v>
      </c>
      <c r="G93" s="4"/>
      <c r="H93" s="4"/>
      <c r="I93" s="4"/>
      <c r="J93" s="4"/>
      <c r="K93" s="25"/>
      <c r="L93" s="5"/>
      <c r="M93" s="5"/>
      <c r="N93" s="56"/>
    </row>
    <row r="94" spans="1:14" ht="18.75" customHeight="1">
      <c r="A94" s="46">
        <v>25</v>
      </c>
      <c r="B94" s="61" t="s">
        <v>84</v>
      </c>
      <c r="C94" s="48" t="s">
        <v>24</v>
      </c>
      <c r="D94" s="39" t="s">
        <v>85</v>
      </c>
      <c r="E94" s="1"/>
      <c r="F94" s="12"/>
      <c r="G94" s="12"/>
      <c r="H94" s="12"/>
      <c r="I94" s="12"/>
      <c r="J94" s="12"/>
      <c r="K94" s="22"/>
      <c r="L94" s="13"/>
      <c r="M94" s="13"/>
      <c r="N94" s="54" t="s">
        <v>145</v>
      </c>
    </row>
    <row r="95" spans="1:14" ht="18.75" customHeight="1">
      <c r="A95" s="46"/>
      <c r="B95" s="61"/>
      <c r="C95" s="48"/>
      <c r="D95" s="39"/>
      <c r="E95" s="1" t="s">
        <v>8</v>
      </c>
      <c r="F95" s="4">
        <f>SUM(G95:M95)</f>
        <v>3785.0299999999997</v>
      </c>
      <c r="G95" s="4">
        <f>SUM(G97:G100)</f>
        <v>970</v>
      </c>
      <c r="H95" s="4">
        <f aca="true" t="shared" si="12" ref="H95:M95">SUM(H97:H100)</f>
        <v>0</v>
      </c>
      <c r="I95" s="4">
        <f t="shared" si="12"/>
        <v>970</v>
      </c>
      <c r="J95" s="4">
        <f t="shared" si="12"/>
        <v>0</v>
      </c>
      <c r="K95" s="24">
        <f t="shared" si="12"/>
        <v>1845.03</v>
      </c>
      <c r="L95" s="4">
        <f t="shared" si="12"/>
        <v>0</v>
      </c>
      <c r="M95" s="4">
        <f t="shared" si="12"/>
        <v>0</v>
      </c>
      <c r="N95" s="55"/>
    </row>
    <row r="96" spans="1:14" ht="18.75" customHeight="1">
      <c r="A96" s="46"/>
      <c r="B96" s="61"/>
      <c r="C96" s="48"/>
      <c r="D96" s="39"/>
      <c r="E96" s="1" t="s">
        <v>5</v>
      </c>
      <c r="F96" s="4"/>
      <c r="G96" s="4"/>
      <c r="H96" s="4"/>
      <c r="I96" s="4"/>
      <c r="J96" s="4"/>
      <c r="K96" s="25"/>
      <c r="L96" s="5"/>
      <c r="M96" s="5"/>
      <c r="N96" s="55"/>
    </row>
    <row r="97" spans="1:14" ht="18.75" customHeight="1">
      <c r="A97" s="46"/>
      <c r="B97" s="61"/>
      <c r="C97" s="48"/>
      <c r="D97" s="39"/>
      <c r="E97" s="1" t="s">
        <v>10</v>
      </c>
      <c r="F97" s="4">
        <f>SUM(G97:M97)</f>
        <v>0</v>
      </c>
      <c r="G97" s="4"/>
      <c r="H97" s="4"/>
      <c r="I97" s="4"/>
      <c r="J97" s="4"/>
      <c r="K97" s="25"/>
      <c r="L97" s="5"/>
      <c r="M97" s="5"/>
      <c r="N97" s="55"/>
    </row>
    <row r="98" spans="1:14" ht="18.75" customHeight="1">
      <c r="A98" s="46"/>
      <c r="B98" s="61"/>
      <c r="C98" s="48"/>
      <c r="D98" s="39"/>
      <c r="E98" s="1" t="s">
        <v>6</v>
      </c>
      <c r="F98" s="4">
        <f>SUM(G98:M98)</f>
        <v>3785.0299999999997</v>
      </c>
      <c r="G98" s="4">
        <v>970</v>
      </c>
      <c r="H98" s="4"/>
      <c r="I98" s="4">
        <f>970</f>
        <v>970</v>
      </c>
      <c r="J98" s="4"/>
      <c r="K98" s="26">
        <v>1845.03</v>
      </c>
      <c r="L98" s="5"/>
      <c r="M98" s="5"/>
      <c r="N98" s="55"/>
    </row>
    <row r="99" spans="1:14" ht="18.75" customHeight="1">
      <c r="A99" s="46"/>
      <c r="B99" s="61"/>
      <c r="C99" s="48"/>
      <c r="D99" s="39"/>
      <c r="E99" s="1" t="s">
        <v>11</v>
      </c>
      <c r="F99" s="4">
        <f>SUM(G99:M99)</f>
        <v>0</v>
      </c>
      <c r="G99" s="4"/>
      <c r="H99" s="4"/>
      <c r="I99" s="4"/>
      <c r="J99" s="4"/>
      <c r="K99" s="25"/>
      <c r="L99" s="5"/>
      <c r="M99" s="5"/>
      <c r="N99" s="55"/>
    </row>
    <row r="100" spans="1:14" ht="18.75" customHeight="1">
      <c r="A100" s="46"/>
      <c r="B100" s="61"/>
      <c r="C100" s="48"/>
      <c r="D100" s="39"/>
      <c r="E100" s="1" t="s">
        <v>14</v>
      </c>
      <c r="F100" s="4">
        <f>SUM(G100:M100)</f>
        <v>0</v>
      </c>
      <c r="G100" s="4"/>
      <c r="H100" s="4"/>
      <c r="I100" s="4"/>
      <c r="J100" s="4"/>
      <c r="K100" s="25"/>
      <c r="L100" s="5"/>
      <c r="M100" s="5"/>
      <c r="N100" s="56"/>
    </row>
    <row r="101" spans="1:14" ht="18.75" customHeight="1">
      <c r="A101" s="46">
        <v>26</v>
      </c>
      <c r="B101" s="62" t="s">
        <v>163</v>
      </c>
      <c r="C101" s="48" t="s">
        <v>24</v>
      </c>
      <c r="D101" s="39" t="s">
        <v>85</v>
      </c>
      <c r="E101" s="1"/>
      <c r="F101" s="12"/>
      <c r="G101" s="12"/>
      <c r="H101" s="12"/>
      <c r="I101" s="12"/>
      <c r="J101" s="12"/>
      <c r="K101" s="22"/>
      <c r="L101" s="13"/>
      <c r="M101" s="13"/>
      <c r="N101" s="54" t="s">
        <v>146</v>
      </c>
    </row>
    <row r="102" spans="1:14" ht="18.75" customHeight="1">
      <c r="A102" s="46"/>
      <c r="B102" s="62"/>
      <c r="C102" s="48"/>
      <c r="D102" s="39"/>
      <c r="E102" s="1" t="s">
        <v>8</v>
      </c>
      <c r="F102" s="4">
        <f>SUM(G102:M102)</f>
        <v>3869.24</v>
      </c>
      <c r="G102" s="4">
        <f>SUM(G104:G107)</f>
        <v>1547.2</v>
      </c>
      <c r="H102" s="4">
        <f aca="true" t="shared" si="13" ref="H102:M102">SUM(H104:H107)</f>
        <v>0</v>
      </c>
      <c r="I102" s="4">
        <f t="shared" si="13"/>
        <v>0</v>
      </c>
      <c r="J102" s="4">
        <f t="shared" si="13"/>
        <v>1499</v>
      </c>
      <c r="K102" s="24">
        <f t="shared" si="13"/>
        <v>823.04</v>
      </c>
      <c r="L102" s="4">
        <f t="shared" si="13"/>
        <v>0</v>
      </c>
      <c r="M102" s="4">
        <f t="shared" si="13"/>
        <v>0</v>
      </c>
      <c r="N102" s="55"/>
    </row>
    <row r="103" spans="1:14" ht="18.75" customHeight="1">
      <c r="A103" s="46"/>
      <c r="B103" s="62"/>
      <c r="C103" s="48"/>
      <c r="D103" s="39"/>
      <c r="E103" s="1" t="s">
        <v>5</v>
      </c>
      <c r="F103" s="4"/>
      <c r="G103" s="4"/>
      <c r="H103" s="4"/>
      <c r="I103" s="4"/>
      <c r="J103" s="4"/>
      <c r="K103" s="25"/>
      <c r="L103" s="5"/>
      <c r="M103" s="5"/>
      <c r="N103" s="55"/>
    </row>
    <row r="104" spans="1:14" ht="18.75" customHeight="1">
      <c r="A104" s="46"/>
      <c r="B104" s="62"/>
      <c r="C104" s="48"/>
      <c r="D104" s="39"/>
      <c r="E104" s="1" t="s">
        <v>10</v>
      </c>
      <c r="F104" s="4">
        <f>SUM(G104:M104)</f>
        <v>0</v>
      </c>
      <c r="G104" s="4"/>
      <c r="H104" s="4"/>
      <c r="I104" s="4"/>
      <c r="J104" s="4"/>
      <c r="K104" s="25"/>
      <c r="L104" s="5"/>
      <c r="M104" s="5"/>
      <c r="N104" s="55"/>
    </row>
    <row r="105" spans="1:14" ht="18.75" customHeight="1">
      <c r="A105" s="46"/>
      <c r="B105" s="62"/>
      <c r="C105" s="48"/>
      <c r="D105" s="39"/>
      <c r="E105" s="1" t="s">
        <v>6</v>
      </c>
      <c r="F105" s="4">
        <f>SUM(G105:M105)</f>
        <v>3869.24</v>
      </c>
      <c r="G105" s="4">
        <v>1547.2</v>
      </c>
      <c r="H105" s="4"/>
      <c r="I105" s="4"/>
      <c r="J105" s="4">
        <v>1499</v>
      </c>
      <c r="K105" s="26">
        <v>823.04</v>
      </c>
      <c r="L105" s="5"/>
      <c r="M105" s="5"/>
      <c r="N105" s="55"/>
    </row>
    <row r="106" spans="1:14" ht="18.75" customHeight="1">
      <c r="A106" s="46"/>
      <c r="B106" s="62"/>
      <c r="C106" s="48"/>
      <c r="D106" s="39"/>
      <c r="E106" s="1" t="s">
        <v>11</v>
      </c>
      <c r="F106" s="4">
        <f>SUM(G106:M106)</f>
        <v>0</v>
      </c>
      <c r="G106" s="4"/>
      <c r="H106" s="4"/>
      <c r="I106" s="4"/>
      <c r="J106" s="4"/>
      <c r="K106" s="25"/>
      <c r="L106" s="5"/>
      <c r="M106" s="5"/>
      <c r="N106" s="55"/>
    </row>
    <row r="107" spans="1:14" ht="18.75" customHeight="1">
      <c r="A107" s="46"/>
      <c r="B107" s="62"/>
      <c r="C107" s="48"/>
      <c r="D107" s="39"/>
      <c r="E107" s="1" t="s">
        <v>14</v>
      </c>
      <c r="F107" s="4">
        <f>SUM(G107:M107)</f>
        <v>0</v>
      </c>
      <c r="G107" s="4"/>
      <c r="H107" s="4"/>
      <c r="I107" s="4"/>
      <c r="J107" s="4"/>
      <c r="K107" s="25"/>
      <c r="L107" s="5"/>
      <c r="M107" s="5"/>
      <c r="N107" s="56"/>
    </row>
    <row r="108" spans="1:14" ht="18.75" customHeight="1">
      <c r="A108" s="51" t="s">
        <v>86</v>
      </c>
      <c r="B108" s="33" t="s">
        <v>87</v>
      </c>
      <c r="C108" s="36" t="s">
        <v>24</v>
      </c>
      <c r="D108" s="54" t="s">
        <v>85</v>
      </c>
      <c r="E108" s="1"/>
      <c r="F108" s="12"/>
      <c r="G108" s="12"/>
      <c r="H108" s="12"/>
      <c r="I108" s="12"/>
      <c r="J108" s="12"/>
      <c r="K108" s="22"/>
      <c r="L108" s="13"/>
      <c r="M108" s="13"/>
      <c r="N108" s="54" t="s">
        <v>147</v>
      </c>
    </row>
    <row r="109" spans="1:14" ht="18.75" customHeight="1">
      <c r="A109" s="52"/>
      <c r="B109" s="34"/>
      <c r="C109" s="37"/>
      <c r="D109" s="55"/>
      <c r="E109" s="1" t="s">
        <v>8</v>
      </c>
      <c r="F109" s="4">
        <f>SUM(G109:M109)</f>
        <v>883.0999999999999</v>
      </c>
      <c r="G109" s="4">
        <f>SUM(G111:G114)</f>
        <v>0</v>
      </c>
      <c r="H109" s="4">
        <f aca="true" t="shared" si="14" ref="H109:M109">SUM(H111:H114)</f>
        <v>0</v>
      </c>
      <c r="I109" s="4">
        <f t="shared" si="14"/>
        <v>0</v>
      </c>
      <c r="J109" s="4">
        <f t="shared" si="14"/>
        <v>872.3</v>
      </c>
      <c r="K109" s="24">
        <f t="shared" si="14"/>
        <v>10.8</v>
      </c>
      <c r="L109" s="4">
        <f t="shared" si="14"/>
        <v>0</v>
      </c>
      <c r="M109" s="4">
        <f t="shared" si="14"/>
        <v>0</v>
      </c>
      <c r="N109" s="55"/>
    </row>
    <row r="110" spans="1:14" ht="18.75" customHeight="1">
      <c r="A110" s="52"/>
      <c r="B110" s="34"/>
      <c r="C110" s="37"/>
      <c r="D110" s="55"/>
      <c r="E110" s="1" t="s">
        <v>5</v>
      </c>
      <c r="F110" s="4"/>
      <c r="G110" s="4"/>
      <c r="H110" s="4"/>
      <c r="I110" s="4"/>
      <c r="J110" s="4"/>
      <c r="K110" s="25"/>
      <c r="L110" s="5"/>
      <c r="M110" s="5"/>
      <c r="N110" s="55"/>
    </row>
    <row r="111" spans="1:14" ht="18.75" customHeight="1">
      <c r="A111" s="52"/>
      <c r="B111" s="34"/>
      <c r="C111" s="37"/>
      <c r="D111" s="55"/>
      <c r="E111" s="1" t="s">
        <v>10</v>
      </c>
      <c r="F111" s="4">
        <f>SUM(G111:M111)</f>
        <v>0</v>
      </c>
      <c r="G111" s="4"/>
      <c r="H111" s="4"/>
      <c r="I111" s="4"/>
      <c r="J111" s="4"/>
      <c r="K111" s="25"/>
      <c r="L111" s="5"/>
      <c r="M111" s="5"/>
      <c r="N111" s="55"/>
    </row>
    <row r="112" spans="1:14" ht="18.75" customHeight="1">
      <c r="A112" s="52"/>
      <c r="B112" s="34"/>
      <c r="C112" s="37"/>
      <c r="D112" s="55"/>
      <c r="E112" s="1" t="s">
        <v>6</v>
      </c>
      <c r="F112" s="4">
        <f>SUM(G112:M112)</f>
        <v>883.0999999999999</v>
      </c>
      <c r="G112" s="4"/>
      <c r="H112" s="4"/>
      <c r="I112" s="4"/>
      <c r="J112" s="4">
        <v>872.3</v>
      </c>
      <c r="K112" s="26">
        <v>10.8</v>
      </c>
      <c r="L112" s="5"/>
      <c r="M112" s="5"/>
      <c r="N112" s="55"/>
    </row>
    <row r="113" spans="1:14" ht="18.75" customHeight="1">
      <c r="A113" s="52"/>
      <c r="B113" s="34"/>
      <c r="C113" s="37"/>
      <c r="D113" s="55"/>
      <c r="E113" s="1" t="s">
        <v>11</v>
      </c>
      <c r="F113" s="4">
        <f>SUM(G113:M113)</f>
        <v>0</v>
      </c>
      <c r="G113" s="4"/>
      <c r="H113" s="4"/>
      <c r="I113" s="4"/>
      <c r="J113" s="4"/>
      <c r="K113" s="25"/>
      <c r="L113" s="5"/>
      <c r="M113" s="5"/>
      <c r="N113" s="55"/>
    </row>
    <row r="114" spans="1:14" ht="18.75" customHeight="1">
      <c r="A114" s="53"/>
      <c r="B114" s="35"/>
      <c r="C114" s="38"/>
      <c r="D114" s="56"/>
      <c r="E114" s="1" t="s">
        <v>14</v>
      </c>
      <c r="F114" s="4">
        <f>SUM(G114:M114)</f>
        <v>0</v>
      </c>
      <c r="G114" s="4"/>
      <c r="H114" s="4"/>
      <c r="I114" s="4"/>
      <c r="J114" s="4"/>
      <c r="K114" s="25"/>
      <c r="L114" s="5"/>
      <c r="M114" s="5"/>
      <c r="N114" s="56"/>
    </row>
    <row r="115" spans="1:14" ht="18.75" customHeight="1">
      <c r="A115" s="57" t="s">
        <v>88</v>
      </c>
      <c r="B115" s="58" t="s">
        <v>89</v>
      </c>
      <c r="C115" s="48" t="s">
        <v>90</v>
      </c>
      <c r="D115" s="39" t="s">
        <v>91</v>
      </c>
      <c r="E115" s="1"/>
      <c r="F115" s="12"/>
      <c r="G115" s="12"/>
      <c r="H115" s="12"/>
      <c r="I115" s="12"/>
      <c r="J115" s="12"/>
      <c r="K115" s="22"/>
      <c r="L115" s="13"/>
      <c r="M115" s="13"/>
      <c r="N115" s="54" t="s">
        <v>148</v>
      </c>
    </row>
    <row r="116" spans="1:14" ht="18.75" customHeight="1">
      <c r="A116" s="57"/>
      <c r="B116" s="59"/>
      <c r="C116" s="48"/>
      <c r="D116" s="39"/>
      <c r="E116" s="1" t="s">
        <v>8</v>
      </c>
      <c r="F116" s="4">
        <f>SUM(G116:M116)</f>
        <v>3500</v>
      </c>
      <c r="G116" s="4">
        <f>SUM(G118:G121)</f>
        <v>0</v>
      </c>
      <c r="H116" s="4">
        <f aca="true" t="shared" si="15" ref="H116:M116">SUM(H118:H121)</f>
        <v>0</v>
      </c>
      <c r="I116" s="4">
        <f t="shared" si="15"/>
        <v>0</v>
      </c>
      <c r="J116" s="4">
        <f t="shared" si="15"/>
        <v>0</v>
      </c>
      <c r="K116" s="24">
        <f t="shared" si="15"/>
        <v>3500</v>
      </c>
      <c r="L116" s="4">
        <f t="shared" si="15"/>
        <v>0</v>
      </c>
      <c r="M116" s="4">
        <f t="shared" si="15"/>
        <v>0</v>
      </c>
      <c r="N116" s="55"/>
    </row>
    <row r="117" spans="1:14" ht="18.75" customHeight="1">
      <c r="A117" s="57"/>
      <c r="B117" s="59"/>
      <c r="C117" s="48"/>
      <c r="D117" s="39"/>
      <c r="E117" s="1" t="s">
        <v>5</v>
      </c>
      <c r="F117" s="4"/>
      <c r="G117" s="4"/>
      <c r="H117" s="4"/>
      <c r="I117" s="4"/>
      <c r="J117" s="4"/>
      <c r="K117" s="25"/>
      <c r="L117" s="5"/>
      <c r="M117" s="5"/>
      <c r="N117" s="55"/>
    </row>
    <row r="118" spans="1:14" ht="18.75" customHeight="1">
      <c r="A118" s="57"/>
      <c r="B118" s="59"/>
      <c r="C118" s="48"/>
      <c r="D118" s="39"/>
      <c r="E118" s="1" t="s">
        <v>10</v>
      </c>
      <c r="F118" s="4">
        <f>SUM(G118:M118)</f>
        <v>0</v>
      </c>
      <c r="G118" s="4"/>
      <c r="H118" s="4"/>
      <c r="I118" s="4"/>
      <c r="J118" s="4"/>
      <c r="K118" s="24"/>
      <c r="L118" s="4"/>
      <c r="M118" s="4"/>
      <c r="N118" s="55"/>
    </row>
    <row r="119" spans="1:14" ht="18.75" customHeight="1">
      <c r="A119" s="57"/>
      <c r="B119" s="59"/>
      <c r="C119" s="48"/>
      <c r="D119" s="39"/>
      <c r="E119" s="1" t="s">
        <v>6</v>
      </c>
      <c r="F119" s="4">
        <f>SUM(G119:M119)</f>
        <v>3500</v>
      </c>
      <c r="G119" s="4"/>
      <c r="H119" s="4"/>
      <c r="I119" s="4"/>
      <c r="J119" s="4"/>
      <c r="K119" s="26">
        <v>3500</v>
      </c>
      <c r="L119" s="4"/>
      <c r="M119" s="4"/>
      <c r="N119" s="55"/>
    </row>
    <row r="120" spans="1:14" ht="18.75" customHeight="1">
      <c r="A120" s="57"/>
      <c r="B120" s="59"/>
      <c r="C120" s="48"/>
      <c r="D120" s="39"/>
      <c r="E120" s="1" t="s">
        <v>11</v>
      </c>
      <c r="F120" s="4">
        <f>SUM(G120:M120)</f>
        <v>0</v>
      </c>
      <c r="G120" s="4"/>
      <c r="H120" s="4"/>
      <c r="I120" s="4"/>
      <c r="J120" s="4"/>
      <c r="K120" s="24"/>
      <c r="L120" s="4"/>
      <c r="M120" s="4"/>
      <c r="N120" s="55"/>
    </row>
    <row r="121" spans="1:14" ht="33.75" customHeight="1">
      <c r="A121" s="57"/>
      <c r="B121" s="60"/>
      <c r="C121" s="48"/>
      <c r="D121" s="39"/>
      <c r="E121" s="1" t="s">
        <v>14</v>
      </c>
      <c r="F121" s="4">
        <f>SUM(G121:M121)</f>
        <v>0</v>
      </c>
      <c r="G121" s="4"/>
      <c r="H121" s="4"/>
      <c r="I121" s="4"/>
      <c r="J121" s="4"/>
      <c r="K121" s="24"/>
      <c r="L121" s="4"/>
      <c r="M121" s="4"/>
      <c r="N121" s="56"/>
    </row>
    <row r="122" spans="1:14" ht="18.75" customHeight="1">
      <c r="A122" s="46" t="s">
        <v>168</v>
      </c>
      <c r="B122" s="61" t="s">
        <v>164</v>
      </c>
      <c r="C122" s="48" t="s">
        <v>166</v>
      </c>
      <c r="D122" s="39" t="s">
        <v>167</v>
      </c>
      <c r="E122" s="1"/>
      <c r="F122" s="4"/>
      <c r="G122" s="4"/>
      <c r="H122" s="4"/>
      <c r="I122" s="4"/>
      <c r="J122" s="4"/>
      <c r="K122" s="25"/>
      <c r="L122" s="5"/>
      <c r="M122" s="5"/>
      <c r="N122" s="29"/>
    </row>
    <row r="123" spans="1:14" ht="18.75" customHeight="1">
      <c r="A123" s="46"/>
      <c r="B123" s="61"/>
      <c r="C123" s="48"/>
      <c r="D123" s="39"/>
      <c r="E123" s="1" t="s">
        <v>8</v>
      </c>
      <c r="F123" s="4">
        <f>SUM(G123:M123)</f>
        <v>1477.83</v>
      </c>
      <c r="G123" s="4">
        <f aca="true" t="shared" si="16" ref="G123:M123">SUM(G125:G128)</f>
        <v>0</v>
      </c>
      <c r="H123" s="4">
        <f t="shared" si="16"/>
        <v>0</v>
      </c>
      <c r="I123" s="4">
        <f t="shared" si="16"/>
        <v>0</v>
      </c>
      <c r="J123" s="4">
        <f t="shared" si="16"/>
        <v>0</v>
      </c>
      <c r="K123" s="24">
        <f t="shared" si="16"/>
        <v>1477.83</v>
      </c>
      <c r="L123" s="4">
        <f t="shared" si="16"/>
        <v>0</v>
      </c>
      <c r="M123" s="4">
        <f t="shared" si="16"/>
        <v>0</v>
      </c>
      <c r="N123" s="29"/>
    </row>
    <row r="124" spans="1:14" ht="18" customHeight="1">
      <c r="A124" s="46"/>
      <c r="B124" s="61"/>
      <c r="C124" s="48"/>
      <c r="D124" s="39"/>
      <c r="E124" s="1" t="s">
        <v>5</v>
      </c>
      <c r="F124" s="4"/>
      <c r="G124" s="4"/>
      <c r="H124" s="4"/>
      <c r="I124" s="4"/>
      <c r="J124" s="4"/>
      <c r="K124" s="25"/>
      <c r="L124" s="5"/>
      <c r="M124" s="5"/>
      <c r="N124" s="29"/>
    </row>
    <row r="125" spans="1:14" ht="16.5" customHeight="1">
      <c r="A125" s="46"/>
      <c r="B125" s="61"/>
      <c r="C125" s="48"/>
      <c r="D125" s="39"/>
      <c r="E125" s="1" t="s">
        <v>10</v>
      </c>
      <c r="F125" s="4">
        <f>SUM(G125:M125)</f>
        <v>0</v>
      </c>
      <c r="G125" s="4"/>
      <c r="H125" s="4"/>
      <c r="I125" s="4"/>
      <c r="J125" s="4"/>
      <c r="K125" s="24"/>
      <c r="L125" s="4"/>
      <c r="M125" s="4"/>
      <c r="N125" s="29"/>
    </row>
    <row r="126" spans="1:14" ht="17.25" customHeight="1">
      <c r="A126" s="46"/>
      <c r="B126" s="61"/>
      <c r="C126" s="48"/>
      <c r="D126" s="39"/>
      <c r="E126" s="1" t="s">
        <v>6</v>
      </c>
      <c r="F126" s="4">
        <f>SUM(G126:M126)</f>
        <v>1477.83</v>
      </c>
      <c r="G126" s="4"/>
      <c r="H126" s="4"/>
      <c r="I126" s="4"/>
      <c r="J126" s="4"/>
      <c r="K126" s="26">
        <v>1477.83</v>
      </c>
      <c r="L126" s="4"/>
      <c r="M126" s="4"/>
      <c r="N126" s="29"/>
    </row>
    <row r="127" spans="1:14" ht="17.25" customHeight="1">
      <c r="A127" s="46"/>
      <c r="B127" s="61"/>
      <c r="C127" s="48"/>
      <c r="D127" s="39"/>
      <c r="E127" s="1" t="s">
        <v>11</v>
      </c>
      <c r="F127" s="4">
        <f>SUM(G127:M127)</f>
        <v>0</v>
      </c>
      <c r="G127" s="4"/>
      <c r="H127" s="4"/>
      <c r="I127" s="4"/>
      <c r="J127" s="4"/>
      <c r="K127" s="25"/>
      <c r="L127" s="5"/>
      <c r="M127" s="5"/>
      <c r="N127" s="29"/>
    </row>
    <row r="128" spans="1:14" ht="17.25" customHeight="1">
      <c r="A128" s="46"/>
      <c r="B128" s="61"/>
      <c r="C128" s="48"/>
      <c r="D128" s="39"/>
      <c r="E128" s="1" t="s">
        <v>14</v>
      </c>
      <c r="F128" s="4">
        <f>SUM(G128:M128)</f>
        <v>0</v>
      </c>
      <c r="G128" s="4"/>
      <c r="H128" s="4"/>
      <c r="I128" s="4"/>
      <c r="J128" s="4"/>
      <c r="K128" s="25"/>
      <c r="L128" s="5"/>
      <c r="M128" s="5"/>
      <c r="N128" s="29"/>
    </row>
    <row r="129" spans="1:14" ht="18.75" customHeight="1">
      <c r="A129" s="46" t="s">
        <v>92</v>
      </c>
      <c r="B129" s="49" t="s">
        <v>93</v>
      </c>
      <c r="C129" s="48" t="s">
        <v>36</v>
      </c>
      <c r="D129" s="39" t="s">
        <v>94</v>
      </c>
      <c r="E129" s="1"/>
      <c r="F129" s="4"/>
      <c r="G129" s="4"/>
      <c r="H129" s="4"/>
      <c r="I129" s="4"/>
      <c r="J129" s="4"/>
      <c r="K129" s="25"/>
      <c r="L129" s="5"/>
      <c r="M129" s="5"/>
      <c r="N129" s="54" t="s">
        <v>149</v>
      </c>
    </row>
    <row r="130" spans="1:14" ht="18.75" customHeight="1">
      <c r="A130" s="46"/>
      <c r="B130" s="49"/>
      <c r="C130" s="48"/>
      <c r="D130" s="39"/>
      <c r="E130" s="1" t="s">
        <v>8</v>
      </c>
      <c r="F130" s="4">
        <f>SUM(G130:M130)</f>
        <v>2344.6</v>
      </c>
      <c r="G130" s="4">
        <f>SUM(G132:G135)</f>
        <v>0</v>
      </c>
      <c r="H130" s="4">
        <f aca="true" t="shared" si="17" ref="H130:M130">SUM(H132:H135)</f>
        <v>0</v>
      </c>
      <c r="I130" s="4">
        <f t="shared" si="17"/>
        <v>0</v>
      </c>
      <c r="J130" s="4">
        <f t="shared" si="17"/>
        <v>1100</v>
      </c>
      <c r="K130" s="24">
        <f t="shared" si="17"/>
        <v>1244.6</v>
      </c>
      <c r="L130" s="4">
        <f t="shared" si="17"/>
        <v>0</v>
      </c>
      <c r="M130" s="4">
        <f t="shared" si="17"/>
        <v>0</v>
      </c>
      <c r="N130" s="55"/>
    </row>
    <row r="131" spans="1:14" ht="18.75" customHeight="1">
      <c r="A131" s="46"/>
      <c r="B131" s="49"/>
      <c r="C131" s="48"/>
      <c r="D131" s="39"/>
      <c r="E131" s="1" t="s">
        <v>5</v>
      </c>
      <c r="F131" s="4"/>
      <c r="G131" s="4"/>
      <c r="H131" s="4"/>
      <c r="I131" s="4"/>
      <c r="J131" s="4"/>
      <c r="K131" s="25"/>
      <c r="L131" s="5"/>
      <c r="M131" s="5"/>
      <c r="N131" s="55"/>
    </row>
    <row r="132" spans="1:14" ht="18.75" customHeight="1">
      <c r="A132" s="46"/>
      <c r="B132" s="49"/>
      <c r="C132" s="48"/>
      <c r="D132" s="39"/>
      <c r="E132" s="1" t="s">
        <v>10</v>
      </c>
      <c r="F132" s="4">
        <f>SUM(G132:M132)</f>
        <v>0</v>
      </c>
      <c r="G132" s="4"/>
      <c r="H132" s="4"/>
      <c r="I132" s="4"/>
      <c r="J132" s="4"/>
      <c r="K132" s="25"/>
      <c r="L132" s="5"/>
      <c r="M132" s="5"/>
      <c r="N132" s="55"/>
    </row>
    <row r="133" spans="1:14" ht="18.75" customHeight="1">
      <c r="A133" s="46"/>
      <c r="B133" s="49"/>
      <c r="C133" s="48"/>
      <c r="D133" s="39"/>
      <c r="E133" s="1" t="s">
        <v>6</v>
      </c>
      <c r="F133" s="4">
        <f>SUM(G133:M133)</f>
        <v>2344.6</v>
      </c>
      <c r="G133" s="4"/>
      <c r="H133" s="4"/>
      <c r="I133" s="4"/>
      <c r="J133" s="4">
        <v>1100</v>
      </c>
      <c r="K133" s="26">
        <v>1244.6</v>
      </c>
      <c r="L133" s="5"/>
      <c r="M133" s="5"/>
      <c r="N133" s="55"/>
    </row>
    <row r="134" spans="1:14" ht="18.75" customHeight="1">
      <c r="A134" s="46"/>
      <c r="B134" s="49"/>
      <c r="C134" s="48"/>
      <c r="D134" s="39"/>
      <c r="E134" s="1" t="s">
        <v>11</v>
      </c>
      <c r="F134" s="4">
        <f>SUM(G134:M134)</f>
        <v>0</v>
      </c>
      <c r="G134" s="4"/>
      <c r="H134" s="4"/>
      <c r="I134" s="4"/>
      <c r="J134" s="4"/>
      <c r="K134" s="25"/>
      <c r="L134" s="5"/>
      <c r="M134" s="5"/>
      <c r="N134" s="55"/>
    </row>
    <row r="135" spans="1:14" ht="18.75" customHeight="1">
      <c r="A135" s="46"/>
      <c r="B135" s="49"/>
      <c r="C135" s="48"/>
      <c r="D135" s="39"/>
      <c r="E135" s="1" t="s">
        <v>14</v>
      </c>
      <c r="F135" s="4">
        <f>SUM(G135:M135)</f>
        <v>0</v>
      </c>
      <c r="G135" s="4"/>
      <c r="H135" s="4"/>
      <c r="I135" s="4"/>
      <c r="J135" s="4"/>
      <c r="K135" s="25"/>
      <c r="L135" s="5"/>
      <c r="M135" s="5"/>
      <c r="N135" s="56"/>
    </row>
    <row r="136" spans="1:14" ht="18.75" customHeight="1">
      <c r="A136" s="46" t="s">
        <v>132</v>
      </c>
      <c r="B136" s="50" t="s">
        <v>133</v>
      </c>
      <c r="C136" s="48" t="s">
        <v>16</v>
      </c>
      <c r="D136" s="39" t="s">
        <v>134</v>
      </c>
      <c r="E136" s="1" t="s">
        <v>135</v>
      </c>
      <c r="F136" s="12"/>
      <c r="G136" s="12"/>
      <c r="H136" s="12"/>
      <c r="I136" s="12"/>
      <c r="J136" s="12"/>
      <c r="K136" s="22"/>
      <c r="L136" s="13"/>
      <c r="M136" s="13"/>
      <c r="N136" s="54" t="s">
        <v>150</v>
      </c>
    </row>
    <row r="137" spans="1:14" ht="18.75" customHeight="1">
      <c r="A137" s="46"/>
      <c r="B137" s="50"/>
      <c r="C137" s="48"/>
      <c r="D137" s="39"/>
      <c r="E137" s="1" t="s">
        <v>8</v>
      </c>
      <c r="F137" s="4">
        <f>SUM(G137:M137)</f>
        <v>3954.55</v>
      </c>
      <c r="G137" s="4">
        <f>SUM(G139:G142)</f>
        <v>0</v>
      </c>
      <c r="H137" s="4">
        <f aca="true" t="shared" si="18" ref="H137:M137">SUM(H139:H142)</f>
        <v>1788.6</v>
      </c>
      <c r="I137" s="4">
        <f t="shared" si="18"/>
        <v>470.5</v>
      </c>
      <c r="J137" s="4">
        <f t="shared" si="18"/>
        <v>1095.45</v>
      </c>
      <c r="K137" s="24">
        <f t="shared" si="18"/>
        <v>0</v>
      </c>
      <c r="L137" s="4">
        <f t="shared" si="18"/>
        <v>300</v>
      </c>
      <c r="M137" s="4">
        <f t="shared" si="18"/>
        <v>300</v>
      </c>
      <c r="N137" s="55"/>
    </row>
    <row r="138" spans="1:14" ht="18.75" customHeight="1">
      <c r="A138" s="46"/>
      <c r="B138" s="50"/>
      <c r="C138" s="48"/>
      <c r="D138" s="39"/>
      <c r="E138" s="1" t="s">
        <v>5</v>
      </c>
      <c r="F138" s="4"/>
      <c r="G138" s="4"/>
      <c r="H138" s="4"/>
      <c r="I138" s="4"/>
      <c r="J138" s="4"/>
      <c r="K138" s="25"/>
      <c r="L138" s="5"/>
      <c r="M138" s="5"/>
      <c r="N138" s="55"/>
    </row>
    <row r="139" spans="1:14" ht="18.75" customHeight="1">
      <c r="A139" s="46"/>
      <c r="B139" s="50"/>
      <c r="C139" s="48"/>
      <c r="D139" s="39"/>
      <c r="E139" s="1" t="s">
        <v>10</v>
      </c>
      <c r="F139" s="4">
        <f>SUM(G139:M139)</f>
        <v>0</v>
      </c>
      <c r="G139" s="4"/>
      <c r="H139" s="4"/>
      <c r="I139" s="4"/>
      <c r="J139" s="4"/>
      <c r="K139" s="25"/>
      <c r="L139" s="5"/>
      <c r="M139" s="5"/>
      <c r="N139" s="55"/>
    </row>
    <row r="140" spans="1:14" ht="18.75" customHeight="1">
      <c r="A140" s="46"/>
      <c r="B140" s="50"/>
      <c r="C140" s="48"/>
      <c r="D140" s="39"/>
      <c r="E140" s="1" t="s">
        <v>6</v>
      </c>
      <c r="F140" s="4">
        <f>SUM(G140:M140)</f>
        <v>3954.55</v>
      </c>
      <c r="G140" s="4"/>
      <c r="H140" s="4">
        <f>89+94+1202.6+345+58</f>
        <v>1788.6</v>
      </c>
      <c r="I140" s="4">
        <f>300+10.5+160</f>
        <v>470.5</v>
      </c>
      <c r="J140" s="4">
        <v>1095.45</v>
      </c>
      <c r="K140" s="26">
        <v>0</v>
      </c>
      <c r="L140" s="4">
        <v>300</v>
      </c>
      <c r="M140" s="4">
        <v>300</v>
      </c>
      <c r="N140" s="55"/>
    </row>
    <row r="141" spans="1:14" ht="18.75" customHeight="1">
      <c r="A141" s="46"/>
      <c r="B141" s="50"/>
      <c r="C141" s="48"/>
      <c r="D141" s="39"/>
      <c r="E141" s="1" t="s">
        <v>11</v>
      </c>
      <c r="F141" s="4">
        <f>SUM(G141:M141)</f>
        <v>0</v>
      </c>
      <c r="G141" s="4"/>
      <c r="H141" s="4"/>
      <c r="I141" s="4"/>
      <c r="J141" s="4"/>
      <c r="K141" s="25"/>
      <c r="L141" s="5"/>
      <c r="M141" s="5"/>
      <c r="N141" s="55"/>
    </row>
    <row r="142" spans="1:14" ht="18.75" customHeight="1">
      <c r="A142" s="46"/>
      <c r="B142" s="50"/>
      <c r="C142" s="48"/>
      <c r="D142" s="39"/>
      <c r="E142" s="1" t="s">
        <v>14</v>
      </c>
      <c r="F142" s="4">
        <f>SUM(G142:M142)</f>
        <v>0</v>
      </c>
      <c r="G142" s="4"/>
      <c r="H142" s="4"/>
      <c r="I142" s="4"/>
      <c r="J142" s="4"/>
      <c r="K142" s="25"/>
      <c r="L142" s="5"/>
      <c r="M142" s="5"/>
      <c r="N142" s="56"/>
    </row>
    <row r="143" spans="1:14" ht="15" customHeight="1">
      <c r="A143" s="46" t="s">
        <v>95</v>
      </c>
      <c r="B143" s="49" t="s">
        <v>96</v>
      </c>
      <c r="C143" s="48" t="s">
        <v>16</v>
      </c>
      <c r="D143" s="39" t="s">
        <v>97</v>
      </c>
      <c r="E143" s="1"/>
      <c r="F143" s="12"/>
      <c r="G143" s="12"/>
      <c r="H143" s="12"/>
      <c r="I143" s="12"/>
      <c r="J143" s="12"/>
      <c r="K143" s="22"/>
      <c r="L143" s="13"/>
      <c r="M143" s="13"/>
      <c r="N143" s="54" t="s">
        <v>151</v>
      </c>
    </row>
    <row r="144" spans="1:14" ht="18" customHeight="1">
      <c r="A144" s="46"/>
      <c r="B144" s="49"/>
      <c r="C144" s="48"/>
      <c r="D144" s="39"/>
      <c r="E144" s="1" t="s">
        <v>8</v>
      </c>
      <c r="F144" s="4">
        <f>SUM(G144:M144)</f>
        <v>892.33</v>
      </c>
      <c r="G144" s="4">
        <f>SUM(G146:G149)</f>
        <v>0</v>
      </c>
      <c r="H144" s="4">
        <f aca="true" t="shared" si="19" ref="H144:M144">SUM(H146:H149)</f>
        <v>99</v>
      </c>
      <c r="I144" s="4">
        <f t="shared" si="19"/>
        <v>199</v>
      </c>
      <c r="J144" s="4">
        <f t="shared" si="19"/>
        <v>199</v>
      </c>
      <c r="K144" s="24">
        <f t="shared" si="19"/>
        <v>197.33</v>
      </c>
      <c r="L144" s="4">
        <f t="shared" si="19"/>
        <v>99</v>
      </c>
      <c r="M144" s="4">
        <f t="shared" si="19"/>
        <v>99</v>
      </c>
      <c r="N144" s="55"/>
    </row>
    <row r="145" spans="1:14" ht="18" customHeight="1">
      <c r="A145" s="46"/>
      <c r="B145" s="49"/>
      <c r="C145" s="48"/>
      <c r="D145" s="39"/>
      <c r="E145" s="1" t="s">
        <v>5</v>
      </c>
      <c r="F145" s="4"/>
      <c r="G145" s="4"/>
      <c r="H145" s="4"/>
      <c r="I145" s="4"/>
      <c r="J145" s="4"/>
      <c r="K145" s="25"/>
      <c r="L145" s="5"/>
      <c r="M145" s="5"/>
      <c r="N145" s="55"/>
    </row>
    <row r="146" spans="1:14" ht="18" customHeight="1">
      <c r="A146" s="46"/>
      <c r="B146" s="49"/>
      <c r="C146" s="48"/>
      <c r="D146" s="39"/>
      <c r="E146" s="1" t="s">
        <v>10</v>
      </c>
      <c r="F146" s="4">
        <f>SUM(G146:M146)</f>
        <v>0</v>
      </c>
      <c r="G146" s="4"/>
      <c r="H146" s="4"/>
      <c r="I146" s="4"/>
      <c r="J146" s="4"/>
      <c r="K146" s="25"/>
      <c r="L146" s="5"/>
      <c r="M146" s="5"/>
      <c r="N146" s="55"/>
    </row>
    <row r="147" spans="1:14" ht="18" customHeight="1">
      <c r="A147" s="46"/>
      <c r="B147" s="49"/>
      <c r="C147" s="48"/>
      <c r="D147" s="39"/>
      <c r="E147" s="1" t="s">
        <v>6</v>
      </c>
      <c r="F147" s="4">
        <f>SUM(G147:M147)</f>
        <v>892.33</v>
      </c>
      <c r="G147" s="4"/>
      <c r="H147" s="4">
        <v>99</v>
      </c>
      <c r="I147" s="4">
        <f>99+100</f>
        <v>199</v>
      </c>
      <c r="J147" s="4">
        <v>199</v>
      </c>
      <c r="K147" s="26">
        <f>197.33</f>
        <v>197.33</v>
      </c>
      <c r="L147" s="4">
        <v>99</v>
      </c>
      <c r="M147" s="4">
        <v>99</v>
      </c>
      <c r="N147" s="55"/>
    </row>
    <row r="148" spans="1:14" ht="18" customHeight="1">
      <c r="A148" s="46"/>
      <c r="B148" s="49"/>
      <c r="C148" s="48"/>
      <c r="D148" s="39"/>
      <c r="E148" s="1" t="s">
        <v>11</v>
      </c>
      <c r="F148" s="4">
        <f>SUM(G148:M148)</f>
        <v>0</v>
      </c>
      <c r="G148" s="4"/>
      <c r="H148" s="4"/>
      <c r="I148" s="4"/>
      <c r="J148" s="4"/>
      <c r="K148" s="25"/>
      <c r="L148" s="5"/>
      <c r="M148" s="5"/>
      <c r="N148" s="55"/>
    </row>
    <row r="149" spans="1:14" ht="18" customHeight="1">
      <c r="A149" s="46"/>
      <c r="B149" s="49"/>
      <c r="C149" s="48"/>
      <c r="D149" s="39"/>
      <c r="E149" s="1" t="s">
        <v>14</v>
      </c>
      <c r="F149" s="4">
        <f>SUM(G149:M149)</f>
        <v>0</v>
      </c>
      <c r="G149" s="4"/>
      <c r="H149" s="4"/>
      <c r="I149" s="4"/>
      <c r="J149" s="4"/>
      <c r="K149" s="25"/>
      <c r="L149" s="5"/>
      <c r="M149" s="5"/>
      <c r="N149" s="56"/>
    </row>
    <row r="150" spans="1:14" ht="18" customHeight="1">
      <c r="A150" s="46" t="s">
        <v>98</v>
      </c>
      <c r="B150" s="49" t="s">
        <v>99</v>
      </c>
      <c r="C150" s="48" t="s">
        <v>16</v>
      </c>
      <c r="D150" s="39" t="s">
        <v>100</v>
      </c>
      <c r="E150" s="1"/>
      <c r="F150" s="12"/>
      <c r="G150" s="12"/>
      <c r="H150" s="12"/>
      <c r="I150" s="12"/>
      <c r="J150" s="12"/>
      <c r="K150" s="22"/>
      <c r="L150" s="13"/>
      <c r="M150" s="13"/>
      <c r="N150" s="54" t="s">
        <v>152</v>
      </c>
    </row>
    <row r="151" spans="1:14" ht="18" customHeight="1">
      <c r="A151" s="46"/>
      <c r="B151" s="49"/>
      <c r="C151" s="48"/>
      <c r="D151" s="39"/>
      <c r="E151" s="1" t="s">
        <v>8</v>
      </c>
      <c r="F151" s="4">
        <f>SUM(G151:M151)</f>
        <v>1099.7</v>
      </c>
      <c r="G151" s="4">
        <f>SUM(G153:G156)</f>
        <v>0</v>
      </c>
      <c r="H151" s="4">
        <f aca="true" t="shared" si="20" ref="H151:M151">SUM(H153:H156)</f>
        <v>0</v>
      </c>
      <c r="I151" s="4">
        <f t="shared" si="20"/>
        <v>0</v>
      </c>
      <c r="J151" s="4">
        <f t="shared" si="20"/>
        <v>199.9</v>
      </c>
      <c r="K151" s="24">
        <f t="shared" si="20"/>
        <v>500</v>
      </c>
      <c r="L151" s="4">
        <f t="shared" si="20"/>
        <v>199.9</v>
      </c>
      <c r="M151" s="4">
        <f t="shared" si="20"/>
        <v>199.9</v>
      </c>
      <c r="N151" s="55"/>
    </row>
    <row r="152" spans="1:14" ht="18" customHeight="1">
      <c r="A152" s="46"/>
      <c r="B152" s="49"/>
      <c r="C152" s="48"/>
      <c r="D152" s="39"/>
      <c r="E152" s="1" t="s">
        <v>5</v>
      </c>
      <c r="F152" s="4"/>
      <c r="G152" s="4"/>
      <c r="H152" s="4"/>
      <c r="I152" s="4"/>
      <c r="J152" s="4"/>
      <c r="K152" s="25"/>
      <c r="L152" s="5"/>
      <c r="M152" s="5"/>
      <c r="N152" s="55"/>
    </row>
    <row r="153" spans="1:14" ht="18" customHeight="1">
      <c r="A153" s="46"/>
      <c r="B153" s="49"/>
      <c r="C153" s="48"/>
      <c r="D153" s="39"/>
      <c r="E153" s="1" t="s">
        <v>10</v>
      </c>
      <c r="F153" s="4">
        <f>SUM(G153:M153)</f>
        <v>0</v>
      </c>
      <c r="G153" s="4"/>
      <c r="H153" s="4"/>
      <c r="I153" s="4"/>
      <c r="J153" s="4"/>
      <c r="K153" s="25"/>
      <c r="L153" s="5"/>
      <c r="M153" s="5"/>
      <c r="N153" s="55"/>
    </row>
    <row r="154" spans="1:14" ht="18" customHeight="1">
      <c r="A154" s="46"/>
      <c r="B154" s="49"/>
      <c r="C154" s="48"/>
      <c r="D154" s="39"/>
      <c r="E154" s="1" t="s">
        <v>6</v>
      </c>
      <c r="F154" s="4">
        <f>SUM(G154:M154)</f>
        <v>1099.7</v>
      </c>
      <c r="G154" s="4"/>
      <c r="H154" s="4"/>
      <c r="I154" s="4"/>
      <c r="J154" s="4">
        <v>199.9</v>
      </c>
      <c r="K154" s="26">
        <v>500</v>
      </c>
      <c r="L154" s="4">
        <v>199.9</v>
      </c>
      <c r="M154" s="4">
        <v>199.9</v>
      </c>
      <c r="N154" s="55"/>
    </row>
    <row r="155" spans="1:14" ht="18" customHeight="1">
      <c r="A155" s="46"/>
      <c r="B155" s="49"/>
      <c r="C155" s="48"/>
      <c r="D155" s="39"/>
      <c r="E155" s="1" t="s">
        <v>11</v>
      </c>
      <c r="F155" s="4">
        <f>SUM(G155:M155)</f>
        <v>0</v>
      </c>
      <c r="G155" s="4"/>
      <c r="H155" s="4"/>
      <c r="I155" s="4"/>
      <c r="J155" s="4"/>
      <c r="K155" s="25"/>
      <c r="L155" s="5"/>
      <c r="M155" s="5"/>
      <c r="N155" s="55"/>
    </row>
    <row r="156" spans="1:14" ht="18" customHeight="1">
      <c r="A156" s="46"/>
      <c r="B156" s="49"/>
      <c r="C156" s="48"/>
      <c r="D156" s="39"/>
      <c r="E156" s="1" t="s">
        <v>14</v>
      </c>
      <c r="F156" s="4">
        <f>SUM(G156:M156)</f>
        <v>0</v>
      </c>
      <c r="G156" s="4"/>
      <c r="H156" s="4"/>
      <c r="I156" s="4"/>
      <c r="J156" s="4"/>
      <c r="K156" s="25"/>
      <c r="L156" s="5"/>
      <c r="M156" s="5"/>
      <c r="N156" s="56"/>
    </row>
    <row r="157" spans="1:14" ht="15.75" customHeight="1">
      <c r="A157" s="30"/>
      <c r="B157" s="85" t="s">
        <v>18</v>
      </c>
      <c r="C157" s="77"/>
      <c r="D157" s="74"/>
      <c r="E157" s="10"/>
      <c r="F157" s="11"/>
      <c r="G157" s="11"/>
      <c r="H157" s="11"/>
      <c r="I157" s="11"/>
      <c r="J157" s="11"/>
      <c r="K157" s="14"/>
      <c r="L157" s="14"/>
      <c r="M157" s="14"/>
      <c r="N157" s="69"/>
    </row>
    <row r="158" spans="1:14" ht="15.75" customHeight="1">
      <c r="A158" s="31"/>
      <c r="B158" s="86"/>
      <c r="C158" s="78"/>
      <c r="D158" s="75"/>
      <c r="E158" s="10" t="s">
        <v>8</v>
      </c>
      <c r="F158" s="11">
        <v>343701.2130000001</v>
      </c>
      <c r="G158" s="11">
        <v>19273.300000000003</v>
      </c>
      <c r="H158" s="11">
        <v>66921.79000000001</v>
      </c>
      <c r="I158" s="11">
        <v>47408.343</v>
      </c>
      <c r="J158" s="11">
        <v>109269.72000000002</v>
      </c>
      <c r="K158" s="11">
        <v>45860.26</v>
      </c>
      <c r="L158" s="11">
        <v>27448.9</v>
      </c>
      <c r="M158" s="11">
        <v>27518.9</v>
      </c>
      <c r="N158" s="69"/>
    </row>
    <row r="159" spans="1:14" ht="15.75" customHeight="1">
      <c r="A159" s="31"/>
      <c r="B159" s="86"/>
      <c r="C159" s="78"/>
      <c r="D159" s="75"/>
      <c r="E159" s="10" t="s">
        <v>5</v>
      </c>
      <c r="F159" s="11"/>
      <c r="G159" s="11"/>
      <c r="H159" s="11"/>
      <c r="I159" s="11"/>
      <c r="J159" s="11"/>
      <c r="K159" s="14"/>
      <c r="L159" s="14"/>
      <c r="M159" s="14"/>
      <c r="N159" s="69"/>
    </row>
    <row r="160" spans="1:14" ht="17.25" customHeight="1">
      <c r="A160" s="31"/>
      <c r="B160" s="86"/>
      <c r="C160" s="78"/>
      <c r="D160" s="75"/>
      <c r="E160" s="10" t="s">
        <v>10</v>
      </c>
      <c r="F160" s="11">
        <v>218761.06100000002</v>
      </c>
      <c r="G160" s="11">
        <v>9483.2</v>
      </c>
      <c r="H160" s="11">
        <v>43874</v>
      </c>
      <c r="I160" s="11">
        <v>24918.371</v>
      </c>
      <c r="J160" s="11">
        <v>71165.49</v>
      </c>
      <c r="K160" s="11">
        <v>22500</v>
      </c>
      <c r="L160" s="11">
        <v>23350</v>
      </c>
      <c r="M160" s="11">
        <v>23470</v>
      </c>
      <c r="N160" s="69"/>
    </row>
    <row r="161" spans="1:14" ht="17.25" customHeight="1">
      <c r="A161" s="31"/>
      <c r="B161" s="86"/>
      <c r="C161" s="78"/>
      <c r="D161" s="75"/>
      <c r="E161" s="10" t="s">
        <v>6</v>
      </c>
      <c r="F161" s="11">
        <v>82917.152</v>
      </c>
      <c r="G161" s="11">
        <v>6923.7</v>
      </c>
      <c r="H161" s="11">
        <v>10378.820000000002</v>
      </c>
      <c r="I161" s="11">
        <v>16654.972</v>
      </c>
      <c r="J161" s="11">
        <v>26279.43</v>
      </c>
      <c r="K161" s="11">
        <v>20860.260000000002</v>
      </c>
      <c r="L161" s="11">
        <v>1648.9</v>
      </c>
      <c r="M161" s="11">
        <v>1648.9</v>
      </c>
      <c r="N161" s="69"/>
    </row>
    <row r="162" spans="1:14" ht="17.25" customHeight="1">
      <c r="A162" s="31"/>
      <c r="B162" s="86"/>
      <c r="C162" s="78"/>
      <c r="D162" s="75"/>
      <c r="E162" s="10" t="s">
        <v>11</v>
      </c>
      <c r="F162" s="11">
        <v>10527.800000000001</v>
      </c>
      <c r="G162" s="11">
        <v>866.4</v>
      </c>
      <c r="H162" s="11">
        <v>5906.4</v>
      </c>
      <c r="I162" s="11">
        <v>535</v>
      </c>
      <c r="J162" s="11">
        <v>1870</v>
      </c>
      <c r="K162" s="11">
        <v>500</v>
      </c>
      <c r="L162" s="11">
        <v>450</v>
      </c>
      <c r="M162" s="11">
        <v>400</v>
      </c>
      <c r="N162" s="69"/>
    </row>
    <row r="163" spans="1:14" ht="16.5" customHeight="1">
      <c r="A163" s="32"/>
      <c r="B163" s="87"/>
      <c r="C163" s="79"/>
      <c r="D163" s="76"/>
      <c r="E163" s="10" t="s">
        <v>14</v>
      </c>
      <c r="F163" s="11">
        <v>30017.37</v>
      </c>
      <c r="G163" s="11">
        <v>2000</v>
      </c>
      <c r="H163" s="11">
        <v>6762.57</v>
      </c>
      <c r="I163" s="11">
        <v>5300</v>
      </c>
      <c r="J163" s="11">
        <v>9954.8</v>
      </c>
      <c r="K163" s="11">
        <v>2000</v>
      </c>
      <c r="L163" s="11">
        <v>2000</v>
      </c>
      <c r="M163" s="11">
        <v>2000</v>
      </c>
      <c r="N163" s="69"/>
    </row>
    <row r="164" spans="1:14" ht="17.25" customHeight="1">
      <c r="A164" s="68" t="s">
        <v>42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ht="14.25" customHeight="1">
      <c r="A165" s="46" t="s">
        <v>101</v>
      </c>
      <c r="B165" s="49" t="s">
        <v>102</v>
      </c>
      <c r="C165" s="48" t="s">
        <v>103</v>
      </c>
      <c r="D165" s="39" t="s">
        <v>104</v>
      </c>
      <c r="E165" s="1"/>
      <c r="F165" s="4"/>
      <c r="G165" s="4"/>
      <c r="H165" s="4"/>
      <c r="I165" s="4"/>
      <c r="J165" s="4"/>
      <c r="K165" s="25"/>
      <c r="L165" s="5"/>
      <c r="M165" s="5"/>
      <c r="N165" s="39" t="s">
        <v>153</v>
      </c>
    </row>
    <row r="166" spans="1:14" ht="18" customHeight="1">
      <c r="A166" s="46"/>
      <c r="B166" s="49"/>
      <c r="C166" s="48"/>
      <c r="D166" s="39"/>
      <c r="E166" s="1" t="s">
        <v>8</v>
      </c>
      <c r="F166" s="4">
        <f>SUM(G166:M166)</f>
        <v>1555.1</v>
      </c>
      <c r="G166" s="4">
        <f>SUM(G168:G171)</f>
        <v>0</v>
      </c>
      <c r="H166" s="4">
        <f aca="true" t="shared" si="21" ref="H166:M166">SUM(H168:H171)</f>
        <v>0</v>
      </c>
      <c r="I166" s="4">
        <f t="shared" si="21"/>
        <v>0</v>
      </c>
      <c r="J166" s="4">
        <f t="shared" si="21"/>
        <v>110</v>
      </c>
      <c r="K166" s="24">
        <f t="shared" si="21"/>
        <v>1445.1</v>
      </c>
      <c r="L166" s="4">
        <f t="shared" si="21"/>
        <v>0</v>
      </c>
      <c r="M166" s="4">
        <f t="shared" si="21"/>
        <v>0</v>
      </c>
      <c r="N166" s="39"/>
    </row>
    <row r="167" spans="1:14" ht="18" customHeight="1">
      <c r="A167" s="46"/>
      <c r="B167" s="49"/>
      <c r="C167" s="48"/>
      <c r="D167" s="39"/>
      <c r="E167" s="1" t="s">
        <v>5</v>
      </c>
      <c r="F167" s="4"/>
      <c r="G167" s="4"/>
      <c r="H167" s="4"/>
      <c r="I167" s="4"/>
      <c r="J167" s="4"/>
      <c r="K167" s="25"/>
      <c r="L167" s="5"/>
      <c r="M167" s="5"/>
      <c r="N167" s="39"/>
    </row>
    <row r="168" spans="1:14" ht="18" customHeight="1">
      <c r="A168" s="46"/>
      <c r="B168" s="49"/>
      <c r="C168" s="48"/>
      <c r="D168" s="39"/>
      <c r="E168" s="1" t="s">
        <v>10</v>
      </c>
      <c r="F168" s="4">
        <f>SUM(G168:M168)</f>
        <v>0</v>
      </c>
      <c r="G168" s="4"/>
      <c r="H168" s="4"/>
      <c r="I168" s="4"/>
      <c r="J168" s="4"/>
      <c r="K168" s="25"/>
      <c r="L168" s="5"/>
      <c r="M168" s="5"/>
      <c r="N168" s="39"/>
    </row>
    <row r="169" spans="1:14" ht="18" customHeight="1">
      <c r="A169" s="46"/>
      <c r="B169" s="49"/>
      <c r="C169" s="48"/>
      <c r="D169" s="39"/>
      <c r="E169" s="1" t="s">
        <v>6</v>
      </c>
      <c r="F169" s="4">
        <f>SUM(G169:M169)</f>
        <v>1555.1</v>
      </c>
      <c r="G169" s="4"/>
      <c r="H169" s="4"/>
      <c r="I169" s="4"/>
      <c r="J169" s="4">
        <v>110</v>
      </c>
      <c r="K169" s="26">
        <v>1445.1</v>
      </c>
      <c r="L169" s="5"/>
      <c r="M169" s="5"/>
      <c r="N169" s="39"/>
    </row>
    <row r="170" spans="1:14" ht="18" customHeight="1">
      <c r="A170" s="46"/>
      <c r="B170" s="49"/>
      <c r="C170" s="48"/>
      <c r="D170" s="39"/>
      <c r="E170" s="1" t="s">
        <v>11</v>
      </c>
      <c r="F170" s="4">
        <f>SUM(G170:M170)</f>
        <v>0</v>
      </c>
      <c r="G170" s="4"/>
      <c r="H170" s="4"/>
      <c r="I170" s="4"/>
      <c r="J170" s="4"/>
      <c r="K170" s="25"/>
      <c r="L170" s="5"/>
      <c r="M170" s="5"/>
      <c r="N170" s="39"/>
    </row>
    <row r="171" spans="1:14" ht="18" customHeight="1">
      <c r="A171" s="46"/>
      <c r="B171" s="49"/>
      <c r="C171" s="48"/>
      <c r="D171" s="39"/>
      <c r="E171" s="1" t="s">
        <v>14</v>
      </c>
      <c r="F171" s="4">
        <f>SUM(G171:M171)</f>
        <v>0</v>
      </c>
      <c r="G171" s="4"/>
      <c r="H171" s="4"/>
      <c r="I171" s="4"/>
      <c r="J171" s="4"/>
      <c r="K171" s="25"/>
      <c r="L171" s="5"/>
      <c r="M171" s="5"/>
      <c r="N171" s="39"/>
    </row>
    <row r="172" spans="1:14" ht="18" customHeight="1">
      <c r="A172" s="46">
        <v>40</v>
      </c>
      <c r="B172" s="91" t="s">
        <v>124</v>
      </c>
      <c r="C172" s="36" t="s">
        <v>16</v>
      </c>
      <c r="D172" s="54" t="s">
        <v>105</v>
      </c>
      <c r="E172" s="1"/>
      <c r="F172" s="4"/>
      <c r="G172" s="4"/>
      <c r="H172" s="4"/>
      <c r="I172" s="4"/>
      <c r="J172" s="4"/>
      <c r="K172" s="25"/>
      <c r="L172" s="5"/>
      <c r="M172" s="5"/>
      <c r="N172" s="54" t="s">
        <v>154</v>
      </c>
    </row>
    <row r="173" spans="1:14" ht="18" customHeight="1">
      <c r="A173" s="46"/>
      <c r="B173" s="92"/>
      <c r="C173" s="37"/>
      <c r="D173" s="55"/>
      <c r="E173" s="1" t="s">
        <v>8</v>
      </c>
      <c r="F173" s="4">
        <f>SUM(G173:M173)</f>
        <v>12234.44</v>
      </c>
      <c r="G173" s="4">
        <f aca="true" t="shared" si="22" ref="G173:M173">SUM(G175:G178)</f>
        <v>4.44</v>
      </c>
      <c r="H173" s="4">
        <f t="shared" si="22"/>
        <v>2260</v>
      </c>
      <c r="I173" s="4">
        <f t="shared" si="22"/>
        <v>2820</v>
      </c>
      <c r="J173" s="4">
        <f t="shared" si="22"/>
        <v>2050</v>
      </c>
      <c r="K173" s="24">
        <f t="shared" si="22"/>
        <v>0</v>
      </c>
      <c r="L173" s="4">
        <f t="shared" si="22"/>
        <v>2550</v>
      </c>
      <c r="M173" s="4">
        <f t="shared" si="22"/>
        <v>2550</v>
      </c>
      <c r="N173" s="55"/>
    </row>
    <row r="174" spans="1:14" ht="18" customHeight="1">
      <c r="A174" s="46"/>
      <c r="B174" s="92"/>
      <c r="C174" s="37"/>
      <c r="D174" s="55"/>
      <c r="E174" s="1" t="s">
        <v>5</v>
      </c>
      <c r="F174" s="4"/>
      <c r="G174" s="4"/>
      <c r="H174" s="4"/>
      <c r="I174" s="4"/>
      <c r="J174" s="4"/>
      <c r="K174" s="25"/>
      <c r="L174" s="5"/>
      <c r="M174" s="5"/>
      <c r="N174" s="55"/>
    </row>
    <row r="175" spans="1:14" ht="18" customHeight="1">
      <c r="A175" s="46"/>
      <c r="B175" s="92"/>
      <c r="C175" s="37"/>
      <c r="D175" s="55"/>
      <c r="E175" s="1" t="s">
        <v>10</v>
      </c>
      <c r="F175" s="4">
        <f>SUM(G175:M175)</f>
        <v>10210</v>
      </c>
      <c r="G175" s="4"/>
      <c r="H175" s="4">
        <v>2210</v>
      </c>
      <c r="I175" s="4">
        <v>2000</v>
      </c>
      <c r="J175" s="4">
        <v>2000</v>
      </c>
      <c r="K175" s="4"/>
      <c r="L175" s="4">
        <v>2000</v>
      </c>
      <c r="M175" s="4">
        <v>2000</v>
      </c>
      <c r="N175" s="55"/>
    </row>
    <row r="176" spans="1:14" ht="18" customHeight="1">
      <c r="A176" s="46"/>
      <c r="B176" s="92"/>
      <c r="C176" s="37"/>
      <c r="D176" s="55"/>
      <c r="E176" s="1" t="s">
        <v>6</v>
      </c>
      <c r="F176" s="4">
        <f>SUM(G176:M176)</f>
        <v>1774.44</v>
      </c>
      <c r="G176" s="4">
        <v>4.44</v>
      </c>
      <c r="H176" s="4"/>
      <c r="I176" s="4">
        <v>770</v>
      </c>
      <c r="J176" s="4"/>
      <c r="K176" s="26">
        <v>0</v>
      </c>
      <c r="L176" s="4">
        <v>500</v>
      </c>
      <c r="M176" s="4">
        <v>500</v>
      </c>
      <c r="N176" s="55"/>
    </row>
    <row r="177" spans="1:14" ht="18" customHeight="1">
      <c r="A177" s="46"/>
      <c r="B177" s="92"/>
      <c r="C177" s="37"/>
      <c r="D177" s="55"/>
      <c r="E177" s="1" t="s">
        <v>11</v>
      </c>
      <c r="F177" s="4">
        <f>SUM(G177:M177)</f>
        <v>250</v>
      </c>
      <c r="G177" s="4"/>
      <c r="H177" s="4">
        <v>50</v>
      </c>
      <c r="I177" s="4">
        <v>50</v>
      </c>
      <c r="J177" s="4">
        <v>50</v>
      </c>
      <c r="K177" s="4"/>
      <c r="L177" s="4">
        <v>50</v>
      </c>
      <c r="M177" s="4">
        <v>50</v>
      </c>
      <c r="N177" s="55"/>
    </row>
    <row r="178" spans="1:14" ht="18" customHeight="1">
      <c r="A178" s="46"/>
      <c r="B178" s="93"/>
      <c r="C178" s="38"/>
      <c r="D178" s="56"/>
      <c r="E178" s="1" t="s">
        <v>14</v>
      </c>
      <c r="F178" s="4">
        <f>SUM(G178:M178)</f>
        <v>0</v>
      </c>
      <c r="G178" s="4"/>
      <c r="H178" s="4"/>
      <c r="I178" s="4"/>
      <c r="J178" s="4"/>
      <c r="K178" s="25"/>
      <c r="L178" s="5"/>
      <c r="M178" s="5"/>
      <c r="N178" s="56"/>
    </row>
    <row r="179" spans="1:14" ht="18" customHeight="1">
      <c r="A179" s="46">
        <v>42</v>
      </c>
      <c r="B179" s="50" t="s">
        <v>125</v>
      </c>
      <c r="C179" s="48" t="s">
        <v>16</v>
      </c>
      <c r="D179" s="39" t="s">
        <v>126</v>
      </c>
      <c r="E179" s="1"/>
      <c r="F179" s="4"/>
      <c r="G179" s="4"/>
      <c r="H179" s="4"/>
      <c r="I179" s="4"/>
      <c r="J179" s="4"/>
      <c r="K179" s="25"/>
      <c r="L179" s="5"/>
      <c r="M179" s="5"/>
      <c r="N179" s="54" t="s">
        <v>57</v>
      </c>
    </row>
    <row r="180" spans="1:14" ht="18" customHeight="1">
      <c r="A180" s="46"/>
      <c r="B180" s="50"/>
      <c r="C180" s="48"/>
      <c r="D180" s="39"/>
      <c r="E180" s="1" t="s">
        <v>8</v>
      </c>
      <c r="F180" s="4">
        <f>SUM(G180:M180)</f>
        <v>11400</v>
      </c>
      <c r="G180" s="4">
        <f aca="true" t="shared" si="23" ref="G180:M180">SUM(G182:G185)</f>
        <v>1800</v>
      </c>
      <c r="H180" s="4">
        <f t="shared" si="23"/>
        <v>1800</v>
      </c>
      <c r="I180" s="4">
        <f t="shared" si="23"/>
        <v>2000</v>
      </c>
      <c r="J180" s="4">
        <f t="shared" si="23"/>
        <v>1800</v>
      </c>
      <c r="K180" s="24">
        <f t="shared" si="23"/>
        <v>0</v>
      </c>
      <c r="L180" s="4">
        <f t="shared" si="23"/>
        <v>2000</v>
      </c>
      <c r="M180" s="4">
        <f t="shared" si="23"/>
        <v>2000</v>
      </c>
      <c r="N180" s="55"/>
    </row>
    <row r="181" spans="1:14" ht="18" customHeight="1">
      <c r="A181" s="46"/>
      <c r="B181" s="50"/>
      <c r="C181" s="48"/>
      <c r="D181" s="39"/>
      <c r="E181" s="1" t="s">
        <v>5</v>
      </c>
      <c r="F181" s="4"/>
      <c r="G181" s="4"/>
      <c r="H181" s="4"/>
      <c r="I181" s="4"/>
      <c r="J181" s="4"/>
      <c r="K181" s="25"/>
      <c r="L181" s="5"/>
      <c r="M181" s="5"/>
      <c r="N181" s="55"/>
    </row>
    <row r="182" spans="1:14" ht="18" customHeight="1">
      <c r="A182" s="46"/>
      <c r="B182" s="50"/>
      <c r="C182" s="48"/>
      <c r="D182" s="39"/>
      <c r="E182" s="1" t="s">
        <v>10</v>
      </c>
      <c r="F182" s="4">
        <f>SUM(G182:M182)</f>
        <v>10800</v>
      </c>
      <c r="G182" s="4">
        <v>1800</v>
      </c>
      <c r="H182" s="4">
        <v>1800</v>
      </c>
      <c r="I182" s="4">
        <v>1800</v>
      </c>
      <c r="J182" s="4">
        <v>1800</v>
      </c>
      <c r="K182" s="4"/>
      <c r="L182" s="4">
        <v>1800</v>
      </c>
      <c r="M182" s="4">
        <v>1800</v>
      </c>
      <c r="N182" s="55"/>
    </row>
    <row r="183" spans="1:14" ht="18" customHeight="1">
      <c r="A183" s="46"/>
      <c r="B183" s="50"/>
      <c r="C183" s="48"/>
      <c r="D183" s="39"/>
      <c r="E183" s="1" t="s">
        <v>6</v>
      </c>
      <c r="F183" s="4">
        <f>SUM(G183:M183)</f>
        <v>600</v>
      </c>
      <c r="G183" s="4"/>
      <c r="H183" s="4"/>
      <c r="I183" s="4">
        <v>200</v>
      </c>
      <c r="J183" s="4"/>
      <c r="K183" s="26">
        <v>0</v>
      </c>
      <c r="L183" s="4">
        <v>200</v>
      </c>
      <c r="M183" s="4">
        <v>200</v>
      </c>
      <c r="N183" s="55"/>
    </row>
    <row r="184" spans="1:14" ht="18" customHeight="1">
      <c r="A184" s="46"/>
      <c r="B184" s="50"/>
      <c r="C184" s="48"/>
      <c r="D184" s="39"/>
      <c r="E184" s="1" t="s">
        <v>11</v>
      </c>
      <c r="F184" s="4">
        <f>SUM(G184:M184)</f>
        <v>0</v>
      </c>
      <c r="G184" s="4"/>
      <c r="H184" s="4"/>
      <c r="I184" s="4"/>
      <c r="J184" s="4"/>
      <c r="K184" s="25"/>
      <c r="L184" s="5"/>
      <c r="M184" s="5"/>
      <c r="N184" s="55"/>
    </row>
    <row r="185" spans="1:14" ht="18" customHeight="1">
      <c r="A185" s="46"/>
      <c r="B185" s="50"/>
      <c r="C185" s="48"/>
      <c r="D185" s="39"/>
      <c r="E185" s="1" t="s">
        <v>14</v>
      </c>
      <c r="F185" s="4">
        <f>SUM(G185:M185)</f>
        <v>0</v>
      </c>
      <c r="G185" s="4"/>
      <c r="H185" s="4"/>
      <c r="I185" s="4"/>
      <c r="J185" s="4"/>
      <c r="K185" s="25"/>
      <c r="L185" s="5"/>
      <c r="M185" s="5"/>
      <c r="N185" s="56"/>
    </row>
    <row r="186" spans="1:14" ht="18" customHeight="1">
      <c r="A186" s="46"/>
      <c r="B186" s="70" t="s">
        <v>165</v>
      </c>
      <c r="C186" s="88"/>
      <c r="D186" s="46"/>
      <c r="E186" s="10"/>
      <c r="F186" s="12"/>
      <c r="G186" s="12"/>
      <c r="H186" s="12"/>
      <c r="I186" s="12"/>
      <c r="J186" s="12"/>
      <c r="K186" s="13"/>
      <c r="L186" s="13"/>
      <c r="M186" s="13"/>
      <c r="N186" s="69"/>
    </row>
    <row r="187" spans="1:14" ht="18" customHeight="1">
      <c r="A187" s="46"/>
      <c r="B187" s="70"/>
      <c r="C187" s="88"/>
      <c r="D187" s="46"/>
      <c r="E187" s="10" t="s">
        <v>8</v>
      </c>
      <c r="F187" s="11">
        <v>32862.63</v>
      </c>
      <c r="G187" s="11">
        <v>1804.44</v>
      </c>
      <c r="H187" s="11">
        <v>5280</v>
      </c>
      <c r="I187" s="11">
        <v>9307.03</v>
      </c>
      <c r="J187" s="11">
        <v>5926.0599999999995</v>
      </c>
      <c r="K187" s="11">
        <v>1445.1</v>
      </c>
      <c r="L187" s="11">
        <v>4550</v>
      </c>
      <c r="M187" s="11">
        <v>4550</v>
      </c>
      <c r="N187" s="69"/>
    </row>
    <row r="188" spans="1:14" ht="18" customHeight="1">
      <c r="A188" s="46"/>
      <c r="B188" s="70"/>
      <c r="C188" s="88"/>
      <c r="D188" s="46"/>
      <c r="E188" s="10" t="s">
        <v>5</v>
      </c>
      <c r="F188" s="11"/>
      <c r="G188" s="11"/>
      <c r="H188" s="11"/>
      <c r="I188" s="11"/>
      <c r="J188" s="11"/>
      <c r="K188" s="14"/>
      <c r="L188" s="14"/>
      <c r="M188" s="14"/>
      <c r="N188" s="69"/>
    </row>
    <row r="189" spans="1:14" ht="18" customHeight="1">
      <c r="A189" s="46"/>
      <c r="B189" s="70"/>
      <c r="C189" s="88"/>
      <c r="D189" s="46"/>
      <c r="E189" s="10" t="s">
        <v>10</v>
      </c>
      <c r="F189" s="11">
        <v>24056</v>
      </c>
      <c r="G189" s="11">
        <v>1800</v>
      </c>
      <c r="H189" s="11">
        <v>4610</v>
      </c>
      <c r="I189" s="11">
        <v>6246</v>
      </c>
      <c r="J189" s="11">
        <v>3800</v>
      </c>
      <c r="K189" s="11">
        <v>0</v>
      </c>
      <c r="L189" s="11">
        <v>3800</v>
      </c>
      <c r="M189" s="11">
        <v>3800</v>
      </c>
      <c r="N189" s="69"/>
    </row>
    <row r="190" spans="1:14" ht="18" customHeight="1">
      <c r="A190" s="46"/>
      <c r="B190" s="70"/>
      <c r="C190" s="88"/>
      <c r="D190" s="46"/>
      <c r="E190" s="10" t="s">
        <v>6</v>
      </c>
      <c r="F190" s="11">
        <v>8506.630000000001</v>
      </c>
      <c r="G190" s="11">
        <v>4.44</v>
      </c>
      <c r="H190" s="11">
        <v>570</v>
      </c>
      <c r="I190" s="11">
        <v>3011.03</v>
      </c>
      <c r="J190" s="11">
        <v>2076.06</v>
      </c>
      <c r="K190" s="11">
        <v>1445.1</v>
      </c>
      <c r="L190" s="11">
        <v>700</v>
      </c>
      <c r="M190" s="11">
        <v>700</v>
      </c>
      <c r="N190" s="69"/>
    </row>
    <row r="191" spans="1:14" ht="18" customHeight="1">
      <c r="A191" s="46"/>
      <c r="B191" s="70"/>
      <c r="C191" s="88"/>
      <c r="D191" s="46"/>
      <c r="E191" s="10" t="s">
        <v>11</v>
      </c>
      <c r="F191" s="11">
        <v>300</v>
      </c>
      <c r="G191" s="11">
        <v>0</v>
      </c>
      <c r="H191" s="11">
        <v>100</v>
      </c>
      <c r="I191" s="11">
        <v>50</v>
      </c>
      <c r="J191" s="11">
        <v>50</v>
      </c>
      <c r="K191" s="11">
        <v>0</v>
      </c>
      <c r="L191" s="11">
        <v>50</v>
      </c>
      <c r="M191" s="11">
        <v>50</v>
      </c>
      <c r="N191" s="69"/>
    </row>
    <row r="192" spans="1:14" ht="18" customHeight="1">
      <c r="A192" s="46"/>
      <c r="B192" s="70"/>
      <c r="C192" s="88"/>
      <c r="D192" s="46"/>
      <c r="E192" s="10" t="s">
        <v>14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69"/>
    </row>
    <row r="193" spans="1:14" ht="18" customHeight="1">
      <c r="A193" s="68" t="s">
        <v>30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1:14" ht="18" customHeight="1">
      <c r="A194" s="46">
        <v>43</v>
      </c>
      <c r="B194" s="50" t="s">
        <v>43</v>
      </c>
      <c r="C194" s="48" t="s">
        <v>16</v>
      </c>
      <c r="D194" s="39" t="s">
        <v>56</v>
      </c>
      <c r="E194" s="1"/>
      <c r="F194" s="4"/>
      <c r="G194" s="4"/>
      <c r="H194" s="4"/>
      <c r="I194" s="4"/>
      <c r="J194" s="4"/>
      <c r="K194" s="5"/>
      <c r="L194" s="5"/>
      <c r="M194" s="5"/>
      <c r="N194" s="39" t="s">
        <v>58</v>
      </c>
    </row>
    <row r="195" spans="1:14" ht="18" customHeight="1">
      <c r="A195" s="46"/>
      <c r="B195" s="50"/>
      <c r="C195" s="48"/>
      <c r="D195" s="39"/>
      <c r="E195" s="1" t="s">
        <v>8</v>
      </c>
      <c r="F195" s="4">
        <f>SUM(G195:M195)</f>
        <v>1199.5</v>
      </c>
      <c r="G195" s="4">
        <f aca="true" t="shared" si="24" ref="G195:M195">SUM(G197:G200)</f>
        <v>199.9</v>
      </c>
      <c r="H195" s="4">
        <f t="shared" si="24"/>
        <v>199.9</v>
      </c>
      <c r="I195" s="4">
        <f t="shared" si="24"/>
        <v>199.9</v>
      </c>
      <c r="J195" s="4">
        <f t="shared" si="24"/>
        <v>100</v>
      </c>
      <c r="K195" s="24">
        <f t="shared" si="24"/>
        <v>100</v>
      </c>
      <c r="L195" s="4">
        <f t="shared" si="24"/>
        <v>199.9</v>
      </c>
      <c r="M195" s="4">
        <f t="shared" si="24"/>
        <v>199.9</v>
      </c>
      <c r="N195" s="39"/>
    </row>
    <row r="196" spans="1:14" ht="18" customHeight="1">
      <c r="A196" s="46"/>
      <c r="B196" s="50"/>
      <c r="C196" s="48"/>
      <c r="D196" s="39"/>
      <c r="E196" s="1" t="s">
        <v>5</v>
      </c>
      <c r="F196" s="4"/>
      <c r="G196" s="4"/>
      <c r="H196" s="4"/>
      <c r="I196" s="4"/>
      <c r="J196" s="4"/>
      <c r="K196" s="25"/>
      <c r="L196" s="5"/>
      <c r="M196" s="5"/>
      <c r="N196" s="39"/>
    </row>
    <row r="197" spans="1:14" ht="18" customHeight="1">
      <c r="A197" s="46"/>
      <c r="B197" s="50"/>
      <c r="C197" s="48"/>
      <c r="D197" s="39"/>
      <c r="E197" s="1" t="s">
        <v>10</v>
      </c>
      <c r="F197" s="4">
        <f>SUM(G197:M197)</f>
        <v>0</v>
      </c>
      <c r="G197" s="4"/>
      <c r="H197" s="4"/>
      <c r="I197" s="4"/>
      <c r="J197" s="4"/>
      <c r="K197" s="5"/>
      <c r="L197" s="5"/>
      <c r="M197" s="5"/>
      <c r="N197" s="39"/>
    </row>
    <row r="198" spans="1:14" ht="18" customHeight="1">
      <c r="A198" s="46"/>
      <c r="B198" s="50"/>
      <c r="C198" s="48"/>
      <c r="D198" s="39"/>
      <c r="E198" s="1" t="s">
        <v>6</v>
      </c>
      <c r="F198" s="4">
        <f>SUM(G198:M198)</f>
        <v>499.5</v>
      </c>
      <c r="G198" s="4">
        <v>99.9</v>
      </c>
      <c r="H198" s="4">
        <v>99.9</v>
      </c>
      <c r="I198" s="4">
        <v>99.9</v>
      </c>
      <c r="J198" s="4"/>
      <c r="K198" s="26">
        <v>0</v>
      </c>
      <c r="L198" s="4">
        <v>99.9</v>
      </c>
      <c r="M198" s="4">
        <v>99.9</v>
      </c>
      <c r="N198" s="39"/>
    </row>
    <row r="199" spans="1:14" ht="18" customHeight="1">
      <c r="A199" s="46"/>
      <c r="B199" s="50"/>
      <c r="C199" s="48"/>
      <c r="D199" s="39"/>
      <c r="E199" s="1" t="s">
        <v>11</v>
      </c>
      <c r="F199" s="4">
        <f>SUM(G199:M199)</f>
        <v>700</v>
      </c>
      <c r="G199" s="4">
        <v>100</v>
      </c>
      <c r="H199" s="4">
        <v>100</v>
      </c>
      <c r="I199" s="4">
        <v>100</v>
      </c>
      <c r="J199" s="4">
        <v>100</v>
      </c>
      <c r="K199" s="4">
        <v>100</v>
      </c>
      <c r="L199" s="4">
        <v>100</v>
      </c>
      <c r="M199" s="4">
        <v>100</v>
      </c>
      <c r="N199" s="39"/>
    </row>
    <row r="200" spans="1:14" ht="18" customHeight="1">
      <c r="A200" s="46"/>
      <c r="B200" s="50"/>
      <c r="C200" s="48"/>
      <c r="D200" s="39"/>
      <c r="E200" s="1" t="s">
        <v>14</v>
      </c>
      <c r="F200" s="4">
        <f>SUM(G200:M200)</f>
        <v>0</v>
      </c>
      <c r="G200" s="4"/>
      <c r="H200" s="4"/>
      <c r="I200" s="4"/>
      <c r="J200" s="4"/>
      <c r="K200" s="5"/>
      <c r="L200" s="5"/>
      <c r="M200" s="5"/>
      <c r="N200" s="39"/>
    </row>
    <row r="201" spans="1:14" ht="18" customHeight="1">
      <c r="A201" s="30" t="s">
        <v>127</v>
      </c>
      <c r="B201" s="50" t="s">
        <v>128</v>
      </c>
      <c r="C201" s="48" t="s">
        <v>16</v>
      </c>
      <c r="D201" s="39" t="s">
        <v>106</v>
      </c>
      <c r="E201" s="2"/>
      <c r="F201" s="4"/>
      <c r="G201" s="4"/>
      <c r="H201" s="4"/>
      <c r="I201" s="4"/>
      <c r="J201" s="4"/>
      <c r="K201" s="25"/>
      <c r="L201" s="5"/>
      <c r="M201" s="5"/>
      <c r="N201" s="54" t="s">
        <v>155</v>
      </c>
    </row>
    <row r="202" spans="1:14" ht="18" customHeight="1">
      <c r="A202" s="31"/>
      <c r="B202" s="50"/>
      <c r="C202" s="48"/>
      <c r="D202" s="39"/>
      <c r="E202" s="1" t="s">
        <v>8</v>
      </c>
      <c r="F202" s="4">
        <f>SUM(G202:M202)</f>
        <v>22875</v>
      </c>
      <c r="G202" s="4">
        <f aca="true" t="shared" si="25" ref="G202:M202">SUM(G204:G207)</f>
        <v>0</v>
      </c>
      <c r="H202" s="4">
        <f t="shared" si="25"/>
        <v>0</v>
      </c>
      <c r="I202" s="4">
        <f t="shared" si="25"/>
        <v>995</v>
      </c>
      <c r="J202" s="4">
        <f t="shared" si="25"/>
        <v>6500</v>
      </c>
      <c r="K202" s="24">
        <f t="shared" si="25"/>
        <v>5000</v>
      </c>
      <c r="L202" s="4">
        <f t="shared" si="25"/>
        <v>5190</v>
      </c>
      <c r="M202" s="4">
        <f t="shared" si="25"/>
        <v>5190</v>
      </c>
      <c r="N202" s="55"/>
    </row>
    <row r="203" spans="1:14" ht="18" customHeight="1">
      <c r="A203" s="31"/>
      <c r="B203" s="50"/>
      <c r="C203" s="48"/>
      <c r="D203" s="39"/>
      <c r="E203" s="1" t="s">
        <v>5</v>
      </c>
      <c r="F203" s="4"/>
      <c r="G203" s="4"/>
      <c r="H203" s="4"/>
      <c r="I203" s="4"/>
      <c r="J203" s="4"/>
      <c r="K203" s="25"/>
      <c r="L203" s="5"/>
      <c r="M203" s="5"/>
      <c r="N203" s="55"/>
    </row>
    <row r="204" spans="1:14" ht="18" customHeight="1">
      <c r="A204" s="31"/>
      <c r="B204" s="50"/>
      <c r="C204" s="48"/>
      <c r="D204" s="39"/>
      <c r="E204" s="1" t="s">
        <v>10</v>
      </c>
      <c r="F204" s="4">
        <f>SUM(G204:M204)</f>
        <v>20000</v>
      </c>
      <c r="G204" s="4"/>
      <c r="H204" s="4"/>
      <c r="I204" s="4"/>
      <c r="J204" s="4">
        <v>5000</v>
      </c>
      <c r="K204" s="24">
        <v>5000</v>
      </c>
      <c r="L204" s="4">
        <v>5000</v>
      </c>
      <c r="M204" s="4">
        <v>5000</v>
      </c>
      <c r="N204" s="55"/>
    </row>
    <row r="205" spans="1:14" ht="18" customHeight="1">
      <c r="A205" s="31"/>
      <c r="B205" s="50"/>
      <c r="C205" s="48"/>
      <c r="D205" s="39"/>
      <c r="E205" s="1" t="s">
        <v>6</v>
      </c>
      <c r="F205" s="4">
        <f>SUM(G205:M205)</f>
        <v>2875</v>
      </c>
      <c r="G205" s="4"/>
      <c r="H205" s="4"/>
      <c r="I205" s="4">
        <v>995</v>
      </c>
      <c r="J205" s="4">
        <v>1500</v>
      </c>
      <c r="K205" s="26">
        <v>0</v>
      </c>
      <c r="L205" s="4">
        <v>190</v>
      </c>
      <c r="M205" s="4">
        <v>190</v>
      </c>
      <c r="N205" s="55"/>
    </row>
    <row r="206" spans="1:14" ht="18" customHeight="1">
      <c r="A206" s="31"/>
      <c r="B206" s="50"/>
      <c r="C206" s="48"/>
      <c r="D206" s="39"/>
      <c r="E206" s="1" t="s">
        <v>11</v>
      </c>
      <c r="F206" s="4">
        <f>SUM(G206:M206)</f>
        <v>0</v>
      </c>
      <c r="G206" s="4"/>
      <c r="H206" s="4"/>
      <c r="I206" s="4"/>
      <c r="J206" s="4"/>
      <c r="K206" s="24"/>
      <c r="L206" s="4"/>
      <c r="M206" s="4"/>
      <c r="N206" s="55"/>
    </row>
    <row r="207" spans="1:14" ht="18" customHeight="1">
      <c r="A207" s="32"/>
      <c r="B207" s="50"/>
      <c r="C207" s="48"/>
      <c r="D207" s="39"/>
      <c r="E207" s="1" t="s">
        <v>14</v>
      </c>
      <c r="F207" s="4">
        <f>SUM(G207:M207)</f>
        <v>0</v>
      </c>
      <c r="G207" s="4"/>
      <c r="H207" s="4"/>
      <c r="I207" s="4"/>
      <c r="J207" s="4"/>
      <c r="K207" s="25"/>
      <c r="L207" s="5"/>
      <c r="M207" s="5"/>
      <c r="N207" s="56"/>
    </row>
    <row r="208" spans="1:14" ht="18" customHeight="1">
      <c r="A208" s="30" t="s">
        <v>31</v>
      </c>
      <c r="B208" s="62" t="s">
        <v>32</v>
      </c>
      <c r="C208" s="48" t="s">
        <v>16</v>
      </c>
      <c r="D208" s="54" t="s">
        <v>106</v>
      </c>
      <c r="E208" s="1"/>
      <c r="F208" s="4"/>
      <c r="G208" s="4"/>
      <c r="H208" s="4"/>
      <c r="I208" s="4"/>
      <c r="J208" s="4"/>
      <c r="K208" s="25"/>
      <c r="L208" s="5"/>
      <c r="M208" s="5"/>
      <c r="N208" s="39" t="s">
        <v>52</v>
      </c>
    </row>
    <row r="209" spans="1:14" ht="18" customHeight="1">
      <c r="A209" s="31"/>
      <c r="B209" s="62"/>
      <c r="C209" s="48"/>
      <c r="D209" s="55"/>
      <c r="E209" s="1" t="s">
        <v>8</v>
      </c>
      <c r="F209" s="4">
        <f>SUM(G209:M209)</f>
        <v>83</v>
      </c>
      <c r="G209" s="4">
        <f>SUM(G211:G214)</f>
        <v>0</v>
      </c>
      <c r="H209" s="4">
        <f aca="true" t="shared" si="26" ref="H209:M209">SUM(H211:H214)</f>
        <v>0</v>
      </c>
      <c r="I209" s="4">
        <f t="shared" si="26"/>
        <v>0</v>
      </c>
      <c r="J209" s="4">
        <f t="shared" si="26"/>
        <v>48</v>
      </c>
      <c r="K209" s="24">
        <f t="shared" si="26"/>
        <v>35</v>
      </c>
      <c r="L209" s="4">
        <f t="shared" si="26"/>
        <v>0</v>
      </c>
      <c r="M209" s="4">
        <f t="shared" si="26"/>
        <v>0</v>
      </c>
      <c r="N209" s="39"/>
    </row>
    <row r="210" spans="1:14" ht="18" customHeight="1">
      <c r="A210" s="31"/>
      <c r="B210" s="62"/>
      <c r="C210" s="48"/>
      <c r="D210" s="55"/>
      <c r="E210" s="1" t="s">
        <v>5</v>
      </c>
      <c r="F210" s="4"/>
      <c r="G210" s="4"/>
      <c r="H210" s="4"/>
      <c r="I210" s="4"/>
      <c r="J210" s="4"/>
      <c r="K210" s="25"/>
      <c r="L210" s="5"/>
      <c r="M210" s="5"/>
      <c r="N210" s="39"/>
    </row>
    <row r="211" spans="1:14" ht="18" customHeight="1">
      <c r="A211" s="31"/>
      <c r="B211" s="62"/>
      <c r="C211" s="48"/>
      <c r="D211" s="55"/>
      <c r="E211" s="1" t="s">
        <v>10</v>
      </c>
      <c r="F211" s="4">
        <f>SUM(G211:M211)</f>
        <v>0</v>
      </c>
      <c r="G211" s="4"/>
      <c r="H211" s="4"/>
      <c r="I211" s="4"/>
      <c r="J211" s="4"/>
      <c r="K211" s="25"/>
      <c r="L211" s="5"/>
      <c r="M211" s="5"/>
      <c r="N211" s="39"/>
    </row>
    <row r="212" spans="1:14" ht="18" customHeight="1">
      <c r="A212" s="31"/>
      <c r="B212" s="62"/>
      <c r="C212" s="48"/>
      <c r="D212" s="55"/>
      <c r="E212" s="1" t="s">
        <v>6</v>
      </c>
      <c r="F212" s="4">
        <f>SUM(G212:M212)</f>
        <v>83</v>
      </c>
      <c r="G212" s="4"/>
      <c r="H212" s="4"/>
      <c r="I212" s="4"/>
      <c r="J212" s="4">
        <v>48</v>
      </c>
      <c r="K212" s="26">
        <v>35</v>
      </c>
      <c r="L212" s="4"/>
      <c r="M212" s="4"/>
      <c r="N212" s="39"/>
    </row>
    <row r="213" spans="1:14" ht="18" customHeight="1">
      <c r="A213" s="31"/>
      <c r="B213" s="62"/>
      <c r="C213" s="48"/>
      <c r="D213" s="55"/>
      <c r="E213" s="1" t="s">
        <v>11</v>
      </c>
      <c r="F213" s="4">
        <f>SUM(G213:M213)</f>
        <v>0</v>
      </c>
      <c r="G213" s="4"/>
      <c r="H213" s="4"/>
      <c r="I213" s="4"/>
      <c r="J213" s="4"/>
      <c r="K213" s="24"/>
      <c r="L213" s="4"/>
      <c r="M213" s="4"/>
      <c r="N213" s="39"/>
    </row>
    <row r="214" spans="1:14" ht="18" customHeight="1">
      <c r="A214" s="32"/>
      <c r="B214" s="62"/>
      <c r="C214" s="48"/>
      <c r="D214" s="56"/>
      <c r="E214" s="1" t="s">
        <v>14</v>
      </c>
      <c r="F214" s="4">
        <f>SUM(G214:M214)</f>
        <v>0</v>
      </c>
      <c r="G214" s="4"/>
      <c r="H214" s="4"/>
      <c r="I214" s="4"/>
      <c r="J214" s="4"/>
      <c r="K214" s="25"/>
      <c r="L214" s="5"/>
      <c r="M214" s="5"/>
      <c r="N214" s="39"/>
    </row>
    <row r="215" spans="1:14" ht="18" customHeight="1">
      <c r="A215" s="71"/>
      <c r="B215" s="70" t="s">
        <v>33</v>
      </c>
      <c r="C215" s="48"/>
      <c r="D215" s="39"/>
      <c r="E215" s="10"/>
      <c r="F215" s="4"/>
      <c r="G215" s="4"/>
      <c r="H215" s="4"/>
      <c r="I215" s="4"/>
      <c r="J215" s="4"/>
      <c r="K215" s="5"/>
      <c r="L215" s="5"/>
      <c r="M215" s="5"/>
      <c r="N215" s="69"/>
    </row>
    <row r="216" spans="1:14" ht="18" customHeight="1">
      <c r="A216" s="71"/>
      <c r="B216" s="70"/>
      <c r="C216" s="48"/>
      <c r="D216" s="39"/>
      <c r="E216" s="10" t="s">
        <v>8</v>
      </c>
      <c r="F216" s="11">
        <v>25503.28</v>
      </c>
      <c r="G216" s="11">
        <v>199.9</v>
      </c>
      <c r="H216" s="11">
        <v>499.08000000000004</v>
      </c>
      <c r="I216" s="11">
        <v>1662.7</v>
      </c>
      <c r="J216" s="11">
        <v>7226.8</v>
      </c>
      <c r="K216" s="11">
        <v>5135</v>
      </c>
      <c r="L216" s="11">
        <v>5389.9</v>
      </c>
      <c r="M216" s="11">
        <v>5389.9</v>
      </c>
      <c r="N216" s="69"/>
    </row>
    <row r="217" spans="1:14" ht="18" customHeight="1">
      <c r="A217" s="71"/>
      <c r="B217" s="70"/>
      <c r="C217" s="48"/>
      <c r="D217" s="39"/>
      <c r="E217" s="10" t="s">
        <v>5</v>
      </c>
      <c r="F217" s="11"/>
      <c r="G217" s="11"/>
      <c r="H217" s="11"/>
      <c r="I217" s="11"/>
      <c r="J217" s="11"/>
      <c r="K217" s="14"/>
      <c r="L217" s="14"/>
      <c r="M217" s="14"/>
      <c r="N217" s="69"/>
    </row>
    <row r="218" spans="1:14" s="17" customFormat="1" ht="18" customHeight="1">
      <c r="A218" s="71"/>
      <c r="B218" s="70"/>
      <c r="C218" s="48"/>
      <c r="D218" s="39"/>
      <c r="E218" s="10" t="s">
        <v>10</v>
      </c>
      <c r="F218" s="11">
        <v>20000</v>
      </c>
      <c r="G218" s="11">
        <v>0</v>
      </c>
      <c r="H218" s="11">
        <v>0</v>
      </c>
      <c r="I218" s="11">
        <v>0</v>
      </c>
      <c r="J218" s="11">
        <v>5000</v>
      </c>
      <c r="K218" s="11">
        <v>5000</v>
      </c>
      <c r="L218" s="11">
        <v>5000</v>
      </c>
      <c r="M218" s="11">
        <v>5000</v>
      </c>
      <c r="N218" s="69"/>
    </row>
    <row r="219" spans="1:14" s="18" customFormat="1" ht="18" customHeight="1">
      <c r="A219" s="71"/>
      <c r="B219" s="70"/>
      <c r="C219" s="48"/>
      <c r="D219" s="39"/>
      <c r="E219" s="10" t="s">
        <v>6</v>
      </c>
      <c r="F219" s="11">
        <v>4803.28</v>
      </c>
      <c r="G219" s="11">
        <v>99.9</v>
      </c>
      <c r="H219" s="11">
        <v>399.08000000000004</v>
      </c>
      <c r="I219" s="11">
        <v>1562.7</v>
      </c>
      <c r="J219" s="11">
        <v>2126.8</v>
      </c>
      <c r="K219" s="11">
        <v>35</v>
      </c>
      <c r="L219" s="11">
        <v>289.9</v>
      </c>
      <c r="M219" s="11">
        <v>289.9</v>
      </c>
      <c r="N219" s="69"/>
    </row>
    <row r="220" spans="1:14" s="18" customFormat="1" ht="18" customHeight="1">
      <c r="A220" s="71"/>
      <c r="B220" s="70"/>
      <c r="C220" s="48"/>
      <c r="D220" s="39"/>
      <c r="E220" s="10" t="s">
        <v>11</v>
      </c>
      <c r="F220" s="11">
        <v>700</v>
      </c>
      <c r="G220" s="11">
        <v>100</v>
      </c>
      <c r="H220" s="11">
        <v>100</v>
      </c>
      <c r="I220" s="11">
        <v>100</v>
      </c>
      <c r="J220" s="11">
        <v>100</v>
      </c>
      <c r="K220" s="11">
        <v>100</v>
      </c>
      <c r="L220" s="11">
        <v>100</v>
      </c>
      <c r="M220" s="11">
        <v>100</v>
      </c>
      <c r="N220" s="69"/>
    </row>
    <row r="221" spans="1:14" s="18" customFormat="1" ht="18" customHeight="1">
      <c r="A221" s="71"/>
      <c r="B221" s="70"/>
      <c r="C221" s="48"/>
      <c r="D221" s="39"/>
      <c r="E221" s="10" t="s">
        <v>14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69"/>
    </row>
    <row r="222" spans="1:14" s="18" customFormat="1" ht="18" customHeight="1">
      <c r="A222" s="68" t="s">
        <v>34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s="18" customFormat="1" ht="18" customHeight="1">
      <c r="A223" s="46" t="s">
        <v>107</v>
      </c>
      <c r="B223" s="50" t="s">
        <v>108</v>
      </c>
      <c r="C223" s="48" t="s">
        <v>36</v>
      </c>
      <c r="D223" s="39" t="s">
        <v>109</v>
      </c>
      <c r="E223" s="1"/>
      <c r="F223" s="4"/>
      <c r="G223" s="4"/>
      <c r="H223" s="4"/>
      <c r="I223" s="4"/>
      <c r="J223" s="4"/>
      <c r="K223" s="25"/>
      <c r="L223" s="5"/>
      <c r="M223" s="5"/>
      <c r="N223" s="39" t="s">
        <v>156</v>
      </c>
    </row>
    <row r="224" spans="1:14" s="18" customFormat="1" ht="18" customHeight="1">
      <c r="A224" s="46"/>
      <c r="B224" s="50"/>
      <c r="C224" s="48"/>
      <c r="D224" s="39"/>
      <c r="E224" s="1" t="s">
        <v>8</v>
      </c>
      <c r="F224" s="4">
        <f>SUM(G224:M224)</f>
        <v>7445</v>
      </c>
      <c r="G224" s="4">
        <f>SUM(G226:G229)</f>
        <v>3009</v>
      </c>
      <c r="H224" s="4">
        <f aca="true" t="shared" si="27" ref="H224:M224">SUM(H226:H229)</f>
        <v>1936</v>
      </c>
      <c r="I224" s="4">
        <f t="shared" si="27"/>
        <v>0</v>
      </c>
      <c r="J224" s="4">
        <f t="shared" si="27"/>
        <v>0</v>
      </c>
      <c r="K224" s="24">
        <f t="shared" si="27"/>
        <v>2500</v>
      </c>
      <c r="L224" s="4">
        <f t="shared" si="27"/>
        <v>0</v>
      </c>
      <c r="M224" s="4">
        <f t="shared" si="27"/>
        <v>0</v>
      </c>
      <c r="N224" s="39"/>
    </row>
    <row r="225" spans="1:14" s="18" customFormat="1" ht="18" customHeight="1">
      <c r="A225" s="46"/>
      <c r="B225" s="50"/>
      <c r="C225" s="48"/>
      <c r="D225" s="39"/>
      <c r="E225" s="1" t="s">
        <v>5</v>
      </c>
      <c r="F225" s="4"/>
      <c r="G225" s="4"/>
      <c r="H225" s="4"/>
      <c r="I225" s="4"/>
      <c r="J225" s="4"/>
      <c r="K225" s="25"/>
      <c r="L225" s="5"/>
      <c r="M225" s="5"/>
      <c r="N225" s="39"/>
    </row>
    <row r="226" spans="1:14" s="18" customFormat="1" ht="18" customHeight="1">
      <c r="A226" s="46"/>
      <c r="B226" s="50"/>
      <c r="C226" s="48"/>
      <c r="D226" s="39"/>
      <c r="E226" s="1" t="s">
        <v>10</v>
      </c>
      <c r="F226" s="4">
        <f>SUM(G226:M226)</f>
        <v>0</v>
      </c>
      <c r="G226" s="4"/>
      <c r="H226" s="4"/>
      <c r="I226" s="4"/>
      <c r="J226" s="4"/>
      <c r="K226" s="24"/>
      <c r="L226" s="4"/>
      <c r="M226" s="4"/>
      <c r="N226" s="39"/>
    </row>
    <row r="227" spans="1:14" s="18" customFormat="1" ht="18" customHeight="1">
      <c r="A227" s="46"/>
      <c r="B227" s="50"/>
      <c r="C227" s="48"/>
      <c r="D227" s="39"/>
      <c r="E227" s="1" t="s">
        <v>6</v>
      </c>
      <c r="F227" s="4">
        <f>SUM(G227:M227)</f>
        <v>7445</v>
      </c>
      <c r="G227" s="4">
        <v>3009</v>
      </c>
      <c r="H227" s="4">
        <v>1936</v>
      </c>
      <c r="I227" s="4"/>
      <c r="J227" s="4"/>
      <c r="K227" s="26">
        <f>2500</f>
        <v>2500</v>
      </c>
      <c r="L227" s="4"/>
      <c r="M227" s="4"/>
      <c r="N227" s="39"/>
    </row>
    <row r="228" spans="1:14" s="18" customFormat="1" ht="18" customHeight="1">
      <c r="A228" s="46"/>
      <c r="B228" s="50"/>
      <c r="C228" s="48"/>
      <c r="D228" s="39"/>
      <c r="E228" s="1" t="s">
        <v>11</v>
      </c>
      <c r="F228" s="4">
        <f>SUM(G228:M228)</f>
        <v>0</v>
      </c>
      <c r="G228" s="4"/>
      <c r="H228" s="4"/>
      <c r="I228" s="4"/>
      <c r="J228" s="4"/>
      <c r="K228" s="24"/>
      <c r="L228" s="4"/>
      <c r="M228" s="4"/>
      <c r="N228" s="39"/>
    </row>
    <row r="229" spans="1:14" s="18" customFormat="1" ht="18" customHeight="1">
      <c r="A229" s="46"/>
      <c r="B229" s="50"/>
      <c r="C229" s="48"/>
      <c r="D229" s="39"/>
      <c r="E229" s="1" t="s">
        <v>14</v>
      </c>
      <c r="F229" s="4">
        <f>SUM(G229:M229)</f>
        <v>0</v>
      </c>
      <c r="G229" s="4"/>
      <c r="H229" s="4"/>
      <c r="I229" s="4"/>
      <c r="J229" s="4"/>
      <c r="K229" s="24"/>
      <c r="L229" s="4"/>
      <c r="M229" s="4"/>
      <c r="N229" s="39"/>
    </row>
    <row r="230" spans="1:14" s="18" customFormat="1" ht="18" customHeight="1">
      <c r="A230" s="46">
        <v>52</v>
      </c>
      <c r="B230" s="50" t="s">
        <v>129</v>
      </c>
      <c r="C230" s="48" t="s">
        <v>130</v>
      </c>
      <c r="D230" s="39" t="s">
        <v>131</v>
      </c>
      <c r="E230" s="1"/>
      <c r="F230" s="12"/>
      <c r="G230" s="12"/>
      <c r="H230" s="12"/>
      <c r="I230" s="12"/>
      <c r="J230" s="12"/>
      <c r="K230" s="22"/>
      <c r="L230" s="13"/>
      <c r="M230" s="13"/>
      <c r="N230" s="39" t="s">
        <v>156</v>
      </c>
    </row>
    <row r="231" spans="1:14" s="18" customFormat="1" ht="18" customHeight="1">
      <c r="A231" s="46"/>
      <c r="B231" s="50"/>
      <c r="C231" s="48"/>
      <c r="D231" s="39"/>
      <c r="E231" s="1" t="s">
        <v>8</v>
      </c>
      <c r="F231" s="4">
        <f>SUM(G231:M231)</f>
        <v>3040</v>
      </c>
      <c r="G231" s="4">
        <f aca="true" t="shared" si="28" ref="G231:M231">SUM(G233:G236)</f>
        <v>0</v>
      </c>
      <c r="H231" s="4">
        <f t="shared" si="28"/>
        <v>0</v>
      </c>
      <c r="I231" s="4">
        <f t="shared" si="28"/>
        <v>0</v>
      </c>
      <c r="J231" s="4">
        <f t="shared" si="28"/>
        <v>1500</v>
      </c>
      <c r="K231" s="24">
        <f t="shared" si="28"/>
        <v>0</v>
      </c>
      <c r="L231" s="4">
        <f t="shared" si="28"/>
        <v>1540</v>
      </c>
      <c r="M231" s="4">
        <f t="shared" si="28"/>
        <v>0</v>
      </c>
      <c r="N231" s="39"/>
    </row>
    <row r="232" spans="1:14" s="18" customFormat="1" ht="18" customHeight="1">
      <c r="A232" s="46"/>
      <c r="B232" s="50"/>
      <c r="C232" s="48"/>
      <c r="D232" s="39"/>
      <c r="E232" s="1" t="s">
        <v>5</v>
      </c>
      <c r="F232" s="4"/>
      <c r="G232" s="4"/>
      <c r="H232" s="4"/>
      <c r="I232" s="4"/>
      <c r="J232" s="4"/>
      <c r="K232" s="25"/>
      <c r="L232" s="5"/>
      <c r="M232" s="5"/>
      <c r="N232" s="39"/>
    </row>
    <row r="233" spans="1:14" s="18" customFormat="1" ht="18" customHeight="1">
      <c r="A233" s="46"/>
      <c r="B233" s="50"/>
      <c r="C233" s="48"/>
      <c r="D233" s="39"/>
      <c r="E233" s="1" t="s">
        <v>10</v>
      </c>
      <c r="F233" s="4">
        <f>SUM(G233:M233)</f>
        <v>3040</v>
      </c>
      <c r="G233" s="4"/>
      <c r="H233" s="4"/>
      <c r="I233" s="4"/>
      <c r="J233" s="4">
        <v>1500</v>
      </c>
      <c r="K233" s="4"/>
      <c r="L233" s="4">
        <v>1540</v>
      </c>
      <c r="M233" s="4"/>
      <c r="N233" s="39"/>
    </row>
    <row r="234" spans="1:14" s="18" customFormat="1" ht="18" customHeight="1">
      <c r="A234" s="46"/>
      <c r="B234" s="50"/>
      <c r="C234" s="48"/>
      <c r="D234" s="39"/>
      <c r="E234" s="1" t="s">
        <v>6</v>
      </c>
      <c r="F234" s="4">
        <f>SUM(G234:M234)</f>
        <v>0</v>
      </c>
      <c r="G234" s="4"/>
      <c r="H234" s="4"/>
      <c r="I234" s="4"/>
      <c r="J234" s="4"/>
      <c r="K234" s="24"/>
      <c r="L234" s="4"/>
      <c r="M234" s="4"/>
      <c r="N234" s="39"/>
    </row>
    <row r="235" spans="1:14" s="18" customFormat="1" ht="18" customHeight="1">
      <c r="A235" s="46"/>
      <c r="B235" s="50"/>
      <c r="C235" s="48"/>
      <c r="D235" s="39"/>
      <c r="E235" s="1" t="s">
        <v>11</v>
      </c>
      <c r="F235" s="4">
        <f>SUM(G235:M235)</f>
        <v>0</v>
      </c>
      <c r="G235" s="4"/>
      <c r="H235" s="4"/>
      <c r="I235" s="4"/>
      <c r="J235" s="4"/>
      <c r="K235" s="24"/>
      <c r="L235" s="4"/>
      <c r="M235" s="4"/>
      <c r="N235" s="39"/>
    </row>
    <row r="236" spans="1:14" s="18" customFormat="1" ht="18" customHeight="1">
      <c r="A236" s="46"/>
      <c r="B236" s="50"/>
      <c r="C236" s="48"/>
      <c r="D236" s="39"/>
      <c r="E236" s="1" t="s">
        <v>14</v>
      </c>
      <c r="F236" s="4">
        <f>SUM(G236:M236)</f>
        <v>0</v>
      </c>
      <c r="G236" s="4"/>
      <c r="H236" s="4"/>
      <c r="I236" s="4"/>
      <c r="J236" s="4"/>
      <c r="K236" s="24"/>
      <c r="L236" s="4"/>
      <c r="M236" s="4"/>
      <c r="N236" s="39"/>
    </row>
    <row r="237" spans="1:14" s="18" customFormat="1" ht="18" customHeight="1">
      <c r="A237" s="30" t="s">
        <v>110</v>
      </c>
      <c r="B237" s="33" t="s">
        <v>111</v>
      </c>
      <c r="C237" s="36" t="s">
        <v>16</v>
      </c>
      <c r="D237" s="39" t="s">
        <v>112</v>
      </c>
      <c r="E237" s="1"/>
      <c r="F237" s="4"/>
      <c r="G237" s="4"/>
      <c r="H237" s="4"/>
      <c r="I237" s="4"/>
      <c r="J237" s="4"/>
      <c r="K237" s="25"/>
      <c r="L237" s="5"/>
      <c r="M237" s="5"/>
      <c r="N237" s="39" t="s">
        <v>157</v>
      </c>
    </row>
    <row r="238" spans="1:14" s="18" customFormat="1" ht="18" customHeight="1">
      <c r="A238" s="40"/>
      <c r="B238" s="42"/>
      <c r="C238" s="44"/>
      <c r="D238" s="39"/>
      <c r="E238" s="1" t="s">
        <v>8</v>
      </c>
      <c r="F238" s="4">
        <f>SUM(G238:M238)</f>
        <v>598.8</v>
      </c>
      <c r="G238" s="4">
        <f aca="true" t="shared" si="29" ref="G238:M238">SUM(G240:G243)</f>
        <v>0</v>
      </c>
      <c r="H238" s="4">
        <f t="shared" si="29"/>
        <v>0</v>
      </c>
      <c r="I238" s="4">
        <f t="shared" si="29"/>
        <v>199.9</v>
      </c>
      <c r="J238" s="4">
        <f t="shared" si="29"/>
        <v>199.9</v>
      </c>
      <c r="K238" s="24">
        <f t="shared" si="29"/>
        <v>199</v>
      </c>
      <c r="L238" s="4">
        <f t="shared" si="29"/>
        <v>0</v>
      </c>
      <c r="M238" s="4">
        <f t="shared" si="29"/>
        <v>0</v>
      </c>
      <c r="N238" s="39"/>
    </row>
    <row r="239" spans="1:14" s="18" customFormat="1" ht="18" customHeight="1">
      <c r="A239" s="40"/>
      <c r="B239" s="42"/>
      <c r="C239" s="44"/>
      <c r="D239" s="39"/>
      <c r="E239" s="1" t="s">
        <v>5</v>
      </c>
      <c r="F239" s="4"/>
      <c r="G239" s="4"/>
      <c r="H239" s="4"/>
      <c r="I239" s="4"/>
      <c r="J239" s="4"/>
      <c r="K239" s="25"/>
      <c r="L239" s="5"/>
      <c r="M239" s="5"/>
      <c r="N239" s="39"/>
    </row>
    <row r="240" spans="1:14" s="18" customFormat="1" ht="18" customHeight="1">
      <c r="A240" s="40"/>
      <c r="B240" s="42"/>
      <c r="C240" s="44"/>
      <c r="D240" s="39"/>
      <c r="E240" s="1" t="s">
        <v>10</v>
      </c>
      <c r="F240" s="4">
        <f>SUM(G240:M240)</f>
        <v>0</v>
      </c>
      <c r="G240" s="4"/>
      <c r="H240" s="4"/>
      <c r="I240" s="4"/>
      <c r="J240" s="4"/>
      <c r="K240" s="25"/>
      <c r="L240" s="5"/>
      <c r="M240" s="5"/>
      <c r="N240" s="39"/>
    </row>
    <row r="241" spans="1:14" s="18" customFormat="1" ht="18" customHeight="1">
      <c r="A241" s="40"/>
      <c r="B241" s="42"/>
      <c r="C241" s="44"/>
      <c r="D241" s="39"/>
      <c r="E241" s="1" t="s">
        <v>6</v>
      </c>
      <c r="F241" s="4">
        <f>SUM(G241:M241)</f>
        <v>598.8</v>
      </c>
      <c r="G241" s="4"/>
      <c r="H241" s="4"/>
      <c r="I241" s="4">
        <v>199.9</v>
      </c>
      <c r="J241" s="4">
        <v>199.9</v>
      </c>
      <c r="K241" s="26">
        <v>199</v>
      </c>
      <c r="L241" s="5"/>
      <c r="M241" s="5"/>
      <c r="N241" s="39"/>
    </row>
    <row r="242" spans="1:14" s="18" customFormat="1" ht="18" customHeight="1">
      <c r="A242" s="40"/>
      <c r="B242" s="42"/>
      <c r="C242" s="44"/>
      <c r="D242" s="39"/>
      <c r="E242" s="1" t="s">
        <v>11</v>
      </c>
      <c r="F242" s="4">
        <f>SUM(G242:M242)</f>
        <v>0</v>
      </c>
      <c r="G242" s="4"/>
      <c r="H242" s="4"/>
      <c r="I242" s="4"/>
      <c r="J242" s="4"/>
      <c r="K242" s="25"/>
      <c r="L242" s="5"/>
      <c r="M242" s="5"/>
      <c r="N242" s="39"/>
    </row>
    <row r="243" spans="1:14" s="18" customFormat="1" ht="18" customHeight="1">
      <c r="A243" s="41"/>
      <c r="B243" s="43"/>
      <c r="C243" s="45"/>
      <c r="D243" s="39"/>
      <c r="E243" s="1" t="s">
        <v>14</v>
      </c>
      <c r="F243" s="4">
        <f>SUM(G243:M243)</f>
        <v>0</v>
      </c>
      <c r="G243" s="4"/>
      <c r="H243" s="4"/>
      <c r="I243" s="4"/>
      <c r="J243" s="4"/>
      <c r="K243" s="25"/>
      <c r="L243" s="5"/>
      <c r="M243" s="5"/>
      <c r="N243" s="39"/>
    </row>
    <row r="244" spans="1:14" s="18" customFormat="1" ht="18" customHeight="1">
      <c r="A244" s="46">
        <v>61</v>
      </c>
      <c r="B244" s="49" t="s">
        <v>113</v>
      </c>
      <c r="C244" s="48" t="s">
        <v>16</v>
      </c>
      <c r="D244" s="39" t="s">
        <v>114</v>
      </c>
      <c r="E244" s="1"/>
      <c r="F244" s="4"/>
      <c r="G244" s="4"/>
      <c r="H244" s="4"/>
      <c r="I244" s="4"/>
      <c r="J244" s="4"/>
      <c r="K244" s="25"/>
      <c r="L244" s="5"/>
      <c r="M244" s="5"/>
      <c r="N244" s="39" t="s">
        <v>158</v>
      </c>
    </row>
    <row r="245" spans="1:14" s="18" customFormat="1" ht="18" customHeight="1">
      <c r="A245" s="46"/>
      <c r="B245" s="49"/>
      <c r="C245" s="48"/>
      <c r="D245" s="39"/>
      <c r="E245" s="1" t="s">
        <v>8</v>
      </c>
      <c r="F245" s="4">
        <f>SUM(G245:M245)</f>
        <v>95760</v>
      </c>
      <c r="G245" s="4">
        <f aca="true" t="shared" si="30" ref="G245:M245">SUM(G247:G250)</f>
        <v>7100</v>
      </c>
      <c r="H245" s="4">
        <f t="shared" si="30"/>
        <v>15100</v>
      </c>
      <c r="I245" s="4">
        <f t="shared" si="30"/>
        <v>17100</v>
      </c>
      <c r="J245" s="4">
        <f t="shared" si="30"/>
        <v>25260</v>
      </c>
      <c r="K245" s="24">
        <f t="shared" si="30"/>
        <v>25000</v>
      </c>
      <c r="L245" s="4">
        <f t="shared" si="30"/>
        <v>3100</v>
      </c>
      <c r="M245" s="4">
        <f t="shared" si="30"/>
        <v>3100</v>
      </c>
      <c r="N245" s="39"/>
    </row>
    <row r="246" spans="1:14" s="18" customFormat="1" ht="18" customHeight="1">
      <c r="A246" s="46"/>
      <c r="B246" s="49"/>
      <c r="C246" s="48"/>
      <c r="D246" s="39"/>
      <c r="E246" s="1" t="s">
        <v>5</v>
      </c>
      <c r="F246" s="4"/>
      <c r="G246" s="4"/>
      <c r="H246" s="4"/>
      <c r="I246" s="4"/>
      <c r="J246" s="4"/>
      <c r="K246" s="25"/>
      <c r="L246" s="5"/>
      <c r="M246" s="5"/>
      <c r="N246" s="39"/>
    </row>
    <row r="247" spans="1:14" s="18" customFormat="1" ht="18" customHeight="1">
      <c r="A247" s="46"/>
      <c r="B247" s="49"/>
      <c r="C247" s="48"/>
      <c r="D247" s="39"/>
      <c r="E247" s="1" t="s">
        <v>10</v>
      </c>
      <c r="F247" s="4">
        <f>SUM(G247:M247)</f>
        <v>89000</v>
      </c>
      <c r="G247" s="4">
        <v>7000</v>
      </c>
      <c r="H247" s="4">
        <v>15000</v>
      </c>
      <c r="I247" s="4">
        <v>15000</v>
      </c>
      <c r="J247" s="4">
        <v>25000</v>
      </c>
      <c r="K247" s="24">
        <v>25000</v>
      </c>
      <c r="L247" s="4">
        <v>1000</v>
      </c>
      <c r="M247" s="4">
        <v>1000</v>
      </c>
      <c r="N247" s="39"/>
    </row>
    <row r="248" spans="1:14" s="18" customFormat="1" ht="18" customHeight="1">
      <c r="A248" s="46"/>
      <c r="B248" s="49"/>
      <c r="C248" s="48"/>
      <c r="D248" s="39"/>
      <c r="E248" s="1" t="s">
        <v>6</v>
      </c>
      <c r="F248" s="4">
        <f>SUM(G248:M248)</f>
        <v>6260</v>
      </c>
      <c r="G248" s="13"/>
      <c r="H248" s="4"/>
      <c r="I248" s="4">
        <v>2000</v>
      </c>
      <c r="J248" s="4">
        <v>260</v>
      </c>
      <c r="K248" s="24"/>
      <c r="L248" s="4">
        <v>2000</v>
      </c>
      <c r="M248" s="4">
        <v>2000</v>
      </c>
      <c r="N248" s="39"/>
    </row>
    <row r="249" spans="1:14" s="18" customFormat="1" ht="18" customHeight="1">
      <c r="A249" s="46"/>
      <c r="B249" s="49"/>
      <c r="C249" s="48"/>
      <c r="D249" s="39"/>
      <c r="E249" s="1" t="s">
        <v>11</v>
      </c>
      <c r="F249" s="4">
        <f>SUM(G249:M249)</f>
        <v>500</v>
      </c>
      <c r="G249" s="4">
        <v>100</v>
      </c>
      <c r="H249" s="4">
        <v>100</v>
      </c>
      <c r="I249" s="4">
        <v>100</v>
      </c>
      <c r="J249" s="4"/>
      <c r="K249" s="24"/>
      <c r="L249" s="4">
        <v>100</v>
      </c>
      <c r="M249" s="4">
        <v>100</v>
      </c>
      <c r="N249" s="39"/>
    </row>
    <row r="250" spans="1:14" s="18" customFormat="1" ht="18" customHeight="1">
      <c r="A250" s="46"/>
      <c r="B250" s="49"/>
      <c r="C250" s="48"/>
      <c r="D250" s="39"/>
      <c r="E250" s="1" t="s">
        <v>14</v>
      </c>
      <c r="F250" s="4">
        <v>0</v>
      </c>
      <c r="G250" s="4"/>
      <c r="H250" s="4"/>
      <c r="I250" s="4"/>
      <c r="J250" s="4"/>
      <c r="K250" s="24"/>
      <c r="L250" s="4"/>
      <c r="M250" s="4"/>
      <c r="N250" s="39"/>
    </row>
    <row r="251" spans="1:14" s="18" customFormat="1" ht="18" customHeight="1">
      <c r="A251" s="46"/>
      <c r="B251" s="70" t="s">
        <v>35</v>
      </c>
      <c r="C251" s="48"/>
      <c r="D251" s="39"/>
      <c r="E251" s="10"/>
      <c r="F251" s="4"/>
      <c r="G251" s="4"/>
      <c r="H251" s="4"/>
      <c r="I251" s="4"/>
      <c r="J251" s="4"/>
      <c r="K251" s="5"/>
      <c r="L251" s="5"/>
      <c r="M251" s="5"/>
      <c r="N251" s="69"/>
    </row>
    <row r="252" spans="1:14" s="18" customFormat="1" ht="18" customHeight="1">
      <c r="A252" s="46"/>
      <c r="B252" s="70"/>
      <c r="C252" s="48"/>
      <c r="D252" s="39"/>
      <c r="E252" s="10" t="s">
        <v>8</v>
      </c>
      <c r="F252" s="11">
        <v>138527.95814</v>
      </c>
      <c r="G252" s="11">
        <v>12619.3</v>
      </c>
      <c r="H252" s="11">
        <v>25398.800000000003</v>
      </c>
      <c r="I252" s="11">
        <v>37870.95814</v>
      </c>
      <c r="J252" s="11">
        <v>27199.9</v>
      </c>
      <c r="K252" s="11">
        <v>27699</v>
      </c>
      <c r="L252" s="11">
        <v>4640</v>
      </c>
      <c r="M252" s="11">
        <v>3100</v>
      </c>
      <c r="N252" s="69"/>
    </row>
    <row r="253" spans="1:14" s="18" customFormat="1" ht="18" customHeight="1">
      <c r="A253" s="46"/>
      <c r="B253" s="70"/>
      <c r="C253" s="48"/>
      <c r="D253" s="39"/>
      <c r="E253" s="10" t="s">
        <v>5</v>
      </c>
      <c r="F253" s="11"/>
      <c r="G253" s="11"/>
      <c r="H253" s="11"/>
      <c r="I253" s="11"/>
      <c r="J253" s="11"/>
      <c r="K253" s="14"/>
      <c r="L253" s="14"/>
      <c r="M253" s="14"/>
      <c r="N253" s="69"/>
    </row>
    <row r="254" spans="1:14" s="18" customFormat="1" ht="18" customHeight="1">
      <c r="A254" s="46"/>
      <c r="B254" s="70"/>
      <c r="C254" s="48"/>
      <c r="D254" s="39"/>
      <c r="E254" s="10" t="s">
        <v>10</v>
      </c>
      <c r="F254" s="11">
        <v>119145</v>
      </c>
      <c r="G254" s="11">
        <v>7400</v>
      </c>
      <c r="H254" s="11">
        <v>22857.9</v>
      </c>
      <c r="I254" s="11">
        <v>33847.1</v>
      </c>
      <c r="J254" s="11">
        <v>26500</v>
      </c>
      <c r="K254" s="11">
        <v>25000</v>
      </c>
      <c r="L254" s="11">
        <v>2540</v>
      </c>
      <c r="M254" s="11">
        <v>1000</v>
      </c>
      <c r="N254" s="69"/>
    </row>
    <row r="255" spans="1:14" s="18" customFormat="1" ht="18" customHeight="1">
      <c r="A255" s="46"/>
      <c r="B255" s="70"/>
      <c r="C255" s="48"/>
      <c r="D255" s="39"/>
      <c r="E255" s="10" t="s">
        <v>6</v>
      </c>
      <c r="F255" s="11">
        <v>18107.258139999998</v>
      </c>
      <c r="G255" s="11">
        <v>4959.3</v>
      </c>
      <c r="H255" s="11">
        <v>2031</v>
      </c>
      <c r="I255" s="11">
        <v>3718.05814</v>
      </c>
      <c r="J255" s="11">
        <v>699.9</v>
      </c>
      <c r="K255" s="11">
        <v>2699</v>
      </c>
      <c r="L255" s="11">
        <v>2000</v>
      </c>
      <c r="M255" s="11">
        <v>2000</v>
      </c>
      <c r="N255" s="69"/>
    </row>
    <row r="256" spans="1:14" s="18" customFormat="1" ht="18" customHeight="1">
      <c r="A256" s="46"/>
      <c r="B256" s="70"/>
      <c r="C256" s="48"/>
      <c r="D256" s="39"/>
      <c r="E256" s="10" t="s">
        <v>11</v>
      </c>
      <c r="F256" s="11">
        <v>1275.7</v>
      </c>
      <c r="G256" s="11">
        <v>260</v>
      </c>
      <c r="H256" s="11">
        <v>509.9</v>
      </c>
      <c r="I256" s="11">
        <v>305.8</v>
      </c>
      <c r="J256" s="11">
        <v>0</v>
      </c>
      <c r="K256" s="11">
        <v>0</v>
      </c>
      <c r="L256" s="11">
        <v>100</v>
      </c>
      <c r="M256" s="11">
        <v>100</v>
      </c>
      <c r="N256" s="69"/>
    </row>
    <row r="257" spans="1:14" s="18" customFormat="1" ht="18" customHeight="1">
      <c r="A257" s="46"/>
      <c r="B257" s="70"/>
      <c r="C257" s="48"/>
      <c r="D257" s="39"/>
      <c r="E257" s="10" t="s">
        <v>14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69"/>
    </row>
    <row r="258" spans="1:14" s="18" customFormat="1" ht="18" customHeight="1">
      <c r="A258" s="68" t="s">
        <v>44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16"/>
    </row>
    <row r="259" spans="1:14" s="18" customFormat="1" ht="18" customHeight="1">
      <c r="A259" s="46">
        <v>65</v>
      </c>
      <c r="B259" s="50" t="s">
        <v>45</v>
      </c>
      <c r="C259" s="48" t="s">
        <v>16</v>
      </c>
      <c r="D259" s="39" t="s">
        <v>54</v>
      </c>
      <c r="E259" s="1"/>
      <c r="F259" s="4"/>
      <c r="G259" s="4"/>
      <c r="H259" s="4"/>
      <c r="I259" s="4"/>
      <c r="J259" s="4"/>
      <c r="K259" s="5"/>
      <c r="L259" s="5"/>
      <c r="M259" s="5"/>
      <c r="N259" s="39" t="s">
        <v>59</v>
      </c>
    </row>
    <row r="260" spans="1:14" s="18" customFormat="1" ht="18" customHeight="1">
      <c r="A260" s="46"/>
      <c r="B260" s="50"/>
      <c r="C260" s="48"/>
      <c r="D260" s="39"/>
      <c r="E260" s="1" t="s">
        <v>8</v>
      </c>
      <c r="F260" s="4">
        <f>SUM(G260:M260)</f>
        <v>250</v>
      </c>
      <c r="G260" s="4">
        <f aca="true" t="shared" si="31" ref="G260:M260">SUM(G262:G265)</f>
        <v>50</v>
      </c>
      <c r="H260" s="4">
        <f t="shared" si="31"/>
        <v>50</v>
      </c>
      <c r="I260" s="4">
        <f t="shared" si="31"/>
        <v>50</v>
      </c>
      <c r="J260" s="4">
        <f t="shared" si="31"/>
        <v>0</v>
      </c>
      <c r="K260" s="24">
        <f t="shared" si="31"/>
        <v>0</v>
      </c>
      <c r="L260" s="4">
        <f t="shared" si="31"/>
        <v>50</v>
      </c>
      <c r="M260" s="4">
        <f t="shared" si="31"/>
        <v>50</v>
      </c>
      <c r="N260" s="39"/>
    </row>
    <row r="261" spans="1:14" ht="18" customHeight="1">
      <c r="A261" s="46"/>
      <c r="B261" s="50"/>
      <c r="C261" s="48"/>
      <c r="D261" s="39"/>
      <c r="E261" s="1" t="s">
        <v>5</v>
      </c>
      <c r="F261" s="4"/>
      <c r="G261" s="4"/>
      <c r="H261" s="4"/>
      <c r="I261" s="4"/>
      <c r="J261" s="4"/>
      <c r="K261" s="24"/>
      <c r="L261" s="5"/>
      <c r="M261" s="5"/>
      <c r="N261" s="39"/>
    </row>
    <row r="262" spans="1:14" ht="18" customHeight="1">
      <c r="A262" s="46"/>
      <c r="B262" s="50"/>
      <c r="C262" s="48"/>
      <c r="D262" s="39"/>
      <c r="E262" s="1" t="s">
        <v>10</v>
      </c>
      <c r="F262" s="4">
        <f>SUM(G262:M262)</f>
        <v>0</v>
      </c>
      <c r="G262" s="4"/>
      <c r="H262" s="4"/>
      <c r="I262" s="4"/>
      <c r="J262" s="4"/>
      <c r="K262" s="24"/>
      <c r="L262" s="4"/>
      <c r="M262" s="4"/>
      <c r="N262" s="39"/>
    </row>
    <row r="263" spans="1:14" ht="18" customHeight="1">
      <c r="A263" s="46"/>
      <c r="B263" s="50"/>
      <c r="C263" s="48"/>
      <c r="D263" s="39"/>
      <c r="E263" s="1" t="s">
        <v>6</v>
      </c>
      <c r="F263" s="4">
        <f>SUM(G263:M263)</f>
        <v>250</v>
      </c>
      <c r="G263" s="4">
        <v>50</v>
      </c>
      <c r="H263" s="4">
        <v>50</v>
      </c>
      <c r="I263" s="4">
        <v>50</v>
      </c>
      <c r="J263" s="4"/>
      <c r="K263" s="26">
        <v>0</v>
      </c>
      <c r="L263" s="4">
        <v>50</v>
      </c>
      <c r="M263" s="4">
        <v>50</v>
      </c>
      <c r="N263" s="39"/>
    </row>
    <row r="264" spans="1:14" ht="18" customHeight="1">
      <c r="A264" s="46"/>
      <c r="B264" s="50"/>
      <c r="C264" s="48"/>
      <c r="D264" s="39"/>
      <c r="E264" s="1" t="s">
        <v>11</v>
      </c>
      <c r="F264" s="4">
        <f>SUM(G264:M264)</f>
        <v>0</v>
      </c>
      <c r="G264" s="4"/>
      <c r="H264" s="4"/>
      <c r="I264" s="4"/>
      <c r="J264" s="4"/>
      <c r="K264" s="24"/>
      <c r="L264" s="4"/>
      <c r="M264" s="4"/>
      <c r="N264" s="39"/>
    </row>
    <row r="265" spans="1:14" ht="18" customHeight="1">
      <c r="A265" s="46"/>
      <c r="B265" s="50"/>
      <c r="C265" s="48"/>
      <c r="D265" s="39"/>
      <c r="E265" s="1" t="s">
        <v>14</v>
      </c>
      <c r="F265" s="4">
        <f>SUM(G265:M265)</f>
        <v>0</v>
      </c>
      <c r="G265" s="4"/>
      <c r="H265" s="4"/>
      <c r="I265" s="4"/>
      <c r="J265" s="4"/>
      <c r="K265" s="24"/>
      <c r="L265" s="4"/>
      <c r="M265" s="4"/>
      <c r="N265" s="39"/>
    </row>
    <row r="266" spans="1:14" ht="15" customHeight="1">
      <c r="A266" s="71"/>
      <c r="B266" s="70" t="s">
        <v>46</v>
      </c>
      <c r="C266" s="48"/>
      <c r="D266" s="39"/>
      <c r="E266" s="1"/>
      <c r="F266" s="4"/>
      <c r="G266" s="4"/>
      <c r="H266" s="4"/>
      <c r="I266" s="4"/>
      <c r="J266" s="4"/>
      <c r="K266" s="5"/>
      <c r="L266" s="5"/>
      <c r="M266" s="5"/>
      <c r="N266" s="69"/>
    </row>
    <row r="267" spans="1:14" ht="15.75" customHeight="1">
      <c r="A267" s="71"/>
      <c r="B267" s="70"/>
      <c r="C267" s="48"/>
      <c r="D267" s="39"/>
      <c r="E267" s="10" t="s">
        <v>8</v>
      </c>
      <c r="F267" s="11">
        <v>874.3</v>
      </c>
      <c r="G267" s="11">
        <v>189.9</v>
      </c>
      <c r="H267" s="11">
        <v>189.9</v>
      </c>
      <c r="I267" s="11">
        <v>74.5</v>
      </c>
      <c r="J267" s="11">
        <v>170</v>
      </c>
      <c r="K267" s="11">
        <v>50</v>
      </c>
      <c r="L267" s="11">
        <v>100</v>
      </c>
      <c r="M267" s="11">
        <v>100</v>
      </c>
      <c r="N267" s="69"/>
    </row>
    <row r="268" spans="1:14" ht="17.25" customHeight="1">
      <c r="A268" s="71"/>
      <c r="B268" s="70"/>
      <c r="C268" s="48"/>
      <c r="D268" s="39"/>
      <c r="E268" s="10" t="s">
        <v>5</v>
      </c>
      <c r="F268" s="11"/>
      <c r="G268" s="11"/>
      <c r="H268" s="11"/>
      <c r="I268" s="11"/>
      <c r="J268" s="11"/>
      <c r="K268" s="14"/>
      <c r="L268" s="14"/>
      <c r="M268" s="14"/>
      <c r="N268" s="69"/>
    </row>
    <row r="269" spans="1:14" ht="18" customHeight="1">
      <c r="A269" s="71"/>
      <c r="B269" s="70"/>
      <c r="C269" s="48"/>
      <c r="D269" s="39"/>
      <c r="E269" s="10" t="s">
        <v>10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69"/>
    </row>
    <row r="270" spans="1:14" ht="18" customHeight="1">
      <c r="A270" s="71"/>
      <c r="B270" s="70"/>
      <c r="C270" s="48"/>
      <c r="D270" s="39"/>
      <c r="E270" s="10" t="s">
        <v>6</v>
      </c>
      <c r="F270" s="11">
        <v>874.3</v>
      </c>
      <c r="G270" s="11">
        <v>189.9</v>
      </c>
      <c r="H270" s="11">
        <v>189.9</v>
      </c>
      <c r="I270" s="11">
        <v>74.5</v>
      </c>
      <c r="J270" s="11">
        <v>170</v>
      </c>
      <c r="K270" s="11">
        <v>50</v>
      </c>
      <c r="L270" s="11">
        <v>100</v>
      </c>
      <c r="M270" s="11">
        <v>100</v>
      </c>
      <c r="N270" s="69"/>
    </row>
    <row r="271" spans="1:14" ht="18" customHeight="1">
      <c r="A271" s="71"/>
      <c r="B271" s="70"/>
      <c r="C271" s="48"/>
      <c r="D271" s="39"/>
      <c r="E271" s="10" t="s">
        <v>11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69"/>
    </row>
    <row r="272" spans="1:14" ht="18" customHeight="1">
      <c r="A272" s="71"/>
      <c r="B272" s="70"/>
      <c r="C272" s="48"/>
      <c r="D272" s="39"/>
      <c r="E272" s="10" t="s">
        <v>14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69"/>
    </row>
    <row r="273" spans="1:14" ht="18" customHeight="1">
      <c r="A273" s="68" t="s">
        <v>47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16"/>
    </row>
    <row r="274" spans="1:14" ht="18" customHeight="1">
      <c r="A274" s="46">
        <v>69</v>
      </c>
      <c r="B274" s="47" t="s">
        <v>118</v>
      </c>
      <c r="C274" s="48" t="s">
        <v>16</v>
      </c>
      <c r="D274" s="39" t="s">
        <v>119</v>
      </c>
      <c r="E274" s="1"/>
      <c r="F274" s="4"/>
      <c r="G274" s="4"/>
      <c r="H274" s="4"/>
      <c r="I274" s="4"/>
      <c r="J274" s="23"/>
      <c r="K274" s="25"/>
      <c r="L274" s="5"/>
      <c r="M274" s="5"/>
      <c r="N274" s="39" t="s">
        <v>159</v>
      </c>
    </row>
    <row r="275" spans="1:14" ht="18" customHeight="1">
      <c r="A275" s="46"/>
      <c r="B275" s="47"/>
      <c r="C275" s="48"/>
      <c r="D275" s="39"/>
      <c r="E275" s="1" t="s">
        <v>8</v>
      </c>
      <c r="F275" s="4">
        <v>669.4</v>
      </c>
      <c r="G275" s="4">
        <f>SUM(G277:G280)</f>
        <v>70</v>
      </c>
      <c r="H275" s="4">
        <f aca="true" t="shared" si="32" ref="H275:M275">SUM(H277:H280)</f>
        <v>99.9</v>
      </c>
      <c r="I275" s="4">
        <f t="shared" si="32"/>
        <v>199</v>
      </c>
      <c r="J275" s="23">
        <f t="shared" si="32"/>
        <v>549</v>
      </c>
      <c r="K275" s="24">
        <f t="shared" si="32"/>
        <v>60</v>
      </c>
      <c r="L275" s="4">
        <f t="shared" si="32"/>
        <v>199</v>
      </c>
      <c r="M275" s="4">
        <f t="shared" si="32"/>
        <v>199</v>
      </c>
      <c r="N275" s="39"/>
    </row>
    <row r="276" spans="1:14" ht="18" customHeight="1">
      <c r="A276" s="46"/>
      <c r="B276" s="47"/>
      <c r="C276" s="48"/>
      <c r="D276" s="39"/>
      <c r="E276" s="1" t="s">
        <v>5</v>
      </c>
      <c r="F276" s="4"/>
      <c r="G276" s="4"/>
      <c r="H276" s="4"/>
      <c r="I276" s="4"/>
      <c r="J276" s="23"/>
      <c r="K276" s="25"/>
      <c r="L276" s="5"/>
      <c r="M276" s="5"/>
      <c r="N276" s="39"/>
    </row>
    <row r="277" spans="1:14" ht="18" customHeight="1">
      <c r="A277" s="46"/>
      <c r="B277" s="47"/>
      <c r="C277" s="48"/>
      <c r="D277" s="39"/>
      <c r="E277" s="1" t="s">
        <v>10</v>
      </c>
      <c r="F277" s="4">
        <v>0</v>
      </c>
      <c r="G277" s="4"/>
      <c r="H277" s="4"/>
      <c r="I277" s="4"/>
      <c r="J277" s="23"/>
      <c r="K277" s="24"/>
      <c r="L277" s="4"/>
      <c r="M277" s="4"/>
      <c r="N277" s="39"/>
    </row>
    <row r="278" spans="1:14" ht="18" customHeight="1">
      <c r="A278" s="46"/>
      <c r="B278" s="47"/>
      <c r="C278" s="48"/>
      <c r="D278" s="39"/>
      <c r="E278" s="1" t="s">
        <v>6</v>
      </c>
      <c r="F278" s="4">
        <v>669.4</v>
      </c>
      <c r="G278" s="4">
        <v>70</v>
      </c>
      <c r="H278" s="4">
        <v>99.9</v>
      </c>
      <c r="I278" s="4">
        <f>99.9+99.1</f>
        <v>199</v>
      </c>
      <c r="J278" s="27">
        <v>549</v>
      </c>
      <c r="K278" s="26">
        <v>60</v>
      </c>
      <c r="L278" s="4">
        <v>199</v>
      </c>
      <c r="M278" s="4">
        <v>199</v>
      </c>
      <c r="N278" s="39"/>
    </row>
    <row r="279" spans="1:14" ht="18" customHeight="1">
      <c r="A279" s="46"/>
      <c r="B279" s="47"/>
      <c r="C279" s="48"/>
      <c r="D279" s="39"/>
      <c r="E279" s="1" t="s">
        <v>11</v>
      </c>
      <c r="F279" s="4">
        <v>0</v>
      </c>
      <c r="G279" s="4"/>
      <c r="H279" s="4"/>
      <c r="I279" s="4"/>
      <c r="J279" s="23"/>
      <c r="K279" s="24"/>
      <c r="L279" s="4"/>
      <c r="M279" s="4"/>
      <c r="N279" s="39"/>
    </row>
    <row r="280" spans="1:14" ht="18" customHeight="1">
      <c r="A280" s="46"/>
      <c r="B280" s="47"/>
      <c r="C280" s="48"/>
      <c r="D280" s="39"/>
      <c r="E280" s="1" t="s">
        <v>14</v>
      </c>
      <c r="F280" s="4">
        <v>0</v>
      </c>
      <c r="G280" s="4"/>
      <c r="H280" s="4"/>
      <c r="I280" s="4"/>
      <c r="J280" s="23"/>
      <c r="K280" s="24"/>
      <c r="L280" s="4"/>
      <c r="M280" s="4"/>
      <c r="N280" s="39"/>
    </row>
    <row r="281" spans="1:14" ht="18" customHeight="1">
      <c r="A281" s="46">
        <v>70</v>
      </c>
      <c r="B281" s="50" t="s">
        <v>48</v>
      </c>
      <c r="C281" s="48" t="s">
        <v>16</v>
      </c>
      <c r="D281" s="39" t="s">
        <v>54</v>
      </c>
      <c r="E281" s="1"/>
      <c r="F281" s="4"/>
      <c r="G281" s="4"/>
      <c r="H281" s="4"/>
      <c r="I281" s="4"/>
      <c r="J281" s="4"/>
      <c r="K281" s="5"/>
      <c r="L281" s="5"/>
      <c r="M281" s="5"/>
      <c r="N281" s="39" t="s">
        <v>60</v>
      </c>
    </row>
    <row r="282" spans="1:14" ht="18.75" customHeight="1">
      <c r="A282" s="46"/>
      <c r="B282" s="50"/>
      <c r="C282" s="48"/>
      <c r="D282" s="39"/>
      <c r="E282" s="1" t="s">
        <v>8</v>
      </c>
      <c r="F282" s="4">
        <f>SUM(G282:M282)</f>
        <v>320</v>
      </c>
      <c r="G282" s="4">
        <f aca="true" t="shared" si="33" ref="G282:M282">SUM(G284:G288)</f>
        <v>0</v>
      </c>
      <c r="H282" s="4">
        <f t="shared" si="33"/>
        <v>80</v>
      </c>
      <c r="I282" s="4">
        <f t="shared" si="33"/>
        <v>80</v>
      </c>
      <c r="J282" s="4">
        <f t="shared" si="33"/>
        <v>0</v>
      </c>
      <c r="K282" s="4">
        <f t="shared" si="33"/>
        <v>0</v>
      </c>
      <c r="L282" s="4">
        <f t="shared" si="33"/>
        <v>80</v>
      </c>
      <c r="M282" s="4">
        <f t="shared" si="33"/>
        <v>80</v>
      </c>
      <c r="N282" s="39"/>
    </row>
    <row r="283" spans="1:14" ht="16.5" customHeight="1">
      <c r="A283" s="46"/>
      <c r="B283" s="50"/>
      <c r="C283" s="48"/>
      <c r="D283" s="39"/>
      <c r="E283" s="1" t="s">
        <v>5</v>
      </c>
      <c r="F283" s="4"/>
      <c r="G283" s="4"/>
      <c r="H283" s="4"/>
      <c r="I283" s="4"/>
      <c r="J283" s="4"/>
      <c r="K283" s="5"/>
      <c r="L283" s="5"/>
      <c r="M283" s="5"/>
      <c r="N283" s="39"/>
    </row>
    <row r="284" spans="1:14" ht="16.5" customHeight="1">
      <c r="A284" s="46"/>
      <c r="B284" s="50"/>
      <c r="C284" s="48"/>
      <c r="D284" s="39"/>
      <c r="E284" s="1" t="s">
        <v>10</v>
      </c>
      <c r="F284" s="4">
        <f>SUM(G284:M284)</f>
        <v>0</v>
      </c>
      <c r="G284" s="4"/>
      <c r="H284" s="4"/>
      <c r="I284" s="4"/>
      <c r="J284" s="4"/>
      <c r="K284" s="5"/>
      <c r="L284" s="5"/>
      <c r="M284" s="5"/>
      <c r="N284" s="39"/>
    </row>
    <row r="285" spans="1:14" ht="16.5" customHeight="1">
      <c r="A285" s="46"/>
      <c r="B285" s="50"/>
      <c r="C285" s="48"/>
      <c r="D285" s="39"/>
      <c r="E285" s="1" t="s">
        <v>6</v>
      </c>
      <c r="F285" s="4">
        <f>SUM(G285:M285)</f>
        <v>320</v>
      </c>
      <c r="G285" s="4"/>
      <c r="H285" s="4">
        <v>80</v>
      </c>
      <c r="I285" s="4">
        <v>80</v>
      </c>
      <c r="J285" s="4"/>
      <c r="K285" s="26">
        <v>0</v>
      </c>
      <c r="L285" s="4">
        <v>80</v>
      </c>
      <c r="M285" s="4">
        <v>80</v>
      </c>
      <c r="N285" s="39"/>
    </row>
    <row r="286" spans="1:14" ht="16.5" customHeight="1">
      <c r="A286" s="46"/>
      <c r="B286" s="50"/>
      <c r="C286" s="48"/>
      <c r="D286" s="39"/>
      <c r="E286" s="1" t="s">
        <v>11</v>
      </c>
      <c r="F286" s="4">
        <f>SUM(G286:M286)</f>
        <v>0</v>
      </c>
      <c r="G286" s="4"/>
      <c r="H286" s="4"/>
      <c r="I286" s="4"/>
      <c r="J286" s="4"/>
      <c r="K286" s="5"/>
      <c r="L286" s="5"/>
      <c r="M286" s="5"/>
      <c r="N286" s="39"/>
    </row>
    <row r="287" spans="1:14" ht="16.5" customHeight="1">
      <c r="A287" s="46"/>
      <c r="B287" s="50"/>
      <c r="C287" s="48"/>
      <c r="D287" s="39"/>
      <c r="E287" s="1" t="s">
        <v>14</v>
      </c>
      <c r="F287" s="4">
        <f>SUM(G288:M288)</f>
        <v>0</v>
      </c>
      <c r="G287" s="4"/>
      <c r="H287" s="4"/>
      <c r="I287" s="4"/>
      <c r="J287" s="4"/>
      <c r="K287" s="5"/>
      <c r="L287" s="5"/>
      <c r="M287" s="5"/>
      <c r="N287" s="39"/>
    </row>
    <row r="288" spans="1:14" ht="16.5" customHeight="1">
      <c r="A288" s="46"/>
      <c r="B288" s="50"/>
      <c r="C288" s="48"/>
      <c r="D288" s="39"/>
      <c r="E288" s="13"/>
      <c r="F288" s="13"/>
      <c r="G288" s="4"/>
      <c r="H288" s="4"/>
      <c r="I288" s="4"/>
      <c r="J288" s="4"/>
      <c r="K288" s="5"/>
      <c r="L288" s="5"/>
      <c r="M288" s="5"/>
      <c r="N288" s="39"/>
    </row>
    <row r="289" spans="1:14" ht="16.5" customHeight="1">
      <c r="A289" s="46">
        <v>71</v>
      </c>
      <c r="B289" s="50" t="s">
        <v>49</v>
      </c>
      <c r="C289" s="48" t="s">
        <v>16</v>
      </c>
      <c r="D289" s="39" t="s">
        <v>55</v>
      </c>
      <c r="E289" s="1"/>
      <c r="F289" s="4"/>
      <c r="G289" s="4"/>
      <c r="H289" s="4"/>
      <c r="I289" s="4"/>
      <c r="J289" s="4"/>
      <c r="K289" s="5"/>
      <c r="L289" s="5"/>
      <c r="M289" s="5"/>
      <c r="N289" s="39" t="s">
        <v>61</v>
      </c>
    </row>
    <row r="290" spans="1:14" ht="17.25" customHeight="1">
      <c r="A290" s="46"/>
      <c r="B290" s="50"/>
      <c r="C290" s="48"/>
      <c r="D290" s="39"/>
      <c r="E290" s="1" t="s">
        <v>8</v>
      </c>
      <c r="F290" s="4">
        <f>SUM(G290:M290)</f>
        <v>30</v>
      </c>
      <c r="G290" s="4">
        <f aca="true" t="shared" si="34" ref="G290:M290">SUM(G292:G295)</f>
        <v>6</v>
      </c>
      <c r="H290" s="4">
        <f t="shared" si="34"/>
        <v>6</v>
      </c>
      <c r="I290" s="4">
        <f t="shared" si="34"/>
        <v>6</v>
      </c>
      <c r="J290" s="4">
        <f t="shared" si="34"/>
        <v>0</v>
      </c>
      <c r="K290" s="4">
        <f t="shared" si="34"/>
        <v>0</v>
      </c>
      <c r="L290" s="4">
        <f t="shared" si="34"/>
        <v>6</v>
      </c>
      <c r="M290" s="4">
        <f t="shared" si="34"/>
        <v>6</v>
      </c>
      <c r="N290" s="39"/>
    </row>
    <row r="291" spans="1:14" ht="16.5" customHeight="1">
      <c r="A291" s="46"/>
      <c r="B291" s="50"/>
      <c r="C291" s="48"/>
      <c r="D291" s="39"/>
      <c r="E291" s="1" t="s">
        <v>5</v>
      </c>
      <c r="F291" s="4"/>
      <c r="G291" s="4"/>
      <c r="H291" s="4"/>
      <c r="I291" s="4"/>
      <c r="J291" s="4"/>
      <c r="K291" s="5"/>
      <c r="L291" s="5"/>
      <c r="M291" s="5"/>
      <c r="N291" s="39"/>
    </row>
    <row r="292" spans="1:14" ht="16.5" customHeight="1">
      <c r="A292" s="46"/>
      <c r="B292" s="50"/>
      <c r="C292" s="48"/>
      <c r="D292" s="39"/>
      <c r="E292" s="1" t="s">
        <v>10</v>
      </c>
      <c r="F292" s="4">
        <f>SUM(G292:M292)</f>
        <v>0</v>
      </c>
      <c r="G292" s="4"/>
      <c r="H292" s="4"/>
      <c r="I292" s="4"/>
      <c r="J292" s="4"/>
      <c r="K292" s="5"/>
      <c r="L292" s="5"/>
      <c r="M292" s="5"/>
      <c r="N292" s="39"/>
    </row>
    <row r="293" spans="1:14" ht="17.25" customHeight="1">
      <c r="A293" s="46"/>
      <c r="B293" s="50"/>
      <c r="C293" s="48"/>
      <c r="D293" s="39"/>
      <c r="E293" s="1" t="s">
        <v>6</v>
      </c>
      <c r="F293" s="4">
        <f>SUM(G293:M293)</f>
        <v>30</v>
      </c>
      <c r="G293" s="4">
        <v>6</v>
      </c>
      <c r="H293" s="4">
        <v>6</v>
      </c>
      <c r="I293" s="4">
        <v>6</v>
      </c>
      <c r="J293" s="4"/>
      <c r="K293" s="26">
        <v>0</v>
      </c>
      <c r="L293" s="4">
        <v>6</v>
      </c>
      <c r="M293" s="4">
        <v>6</v>
      </c>
      <c r="N293" s="39"/>
    </row>
    <row r="294" spans="1:14" ht="16.5" customHeight="1">
      <c r="A294" s="46"/>
      <c r="B294" s="50"/>
      <c r="C294" s="48"/>
      <c r="D294" s="39"/>
      <c r="E294" s="1" t="s">
        <v>11</v>
      </c>
      <c r="F294" s="4">
        <f>SUM(G294:M294)</f>
        <v>0</v>
      </c>
      <c r="G294" s="4"/>
      <c r="H294" s="4"/>
      <c r="I294" s="4"/>
      <c r="J294" s="4"/>
      <c r="K294" s="5"/>
      <c r="L294" s="5"/>
      <c r="M294" s="5"/>
      <c r="N294" s="39"/>
    </row>
    <row r="295" spans="1:14" ht="15" customHeight="1">
      <c r="A295" s="46"/>
      <c r="B295" s="50"/>
      <c r="C295" s="48"/>
      <c r="D295" s="39"/>
      <c r="E295" s="1" t="s">
        <v>14</v>
      </c>
      <c r="F295" s="4">
        <f>SUM(G295:M295)</f>
        <v>0</v>
      </c>
      <c r="G295" s="4"/>
      <c r="H295" s="4"/>
      <c r="I295" s="4"/>
      <c r="J295" s="4"/>
      <c r="K295" s="5"/>
      <c r="L295" s="5"/>
      <c r="M295" s="5"/>
      <c r="N295" s="39"/>
    </row>
    <row r="296" spans="1:14" ht="15.75" customHeight="1">
      <c r="A296" s="46">
        <v>73</v>
      </c>
      <c r="B296" s="50" t="s">
        <v>50</v>
      </c>
      <c r="C296" s="48" t="s">
        <v>16</v>
      </c>
      <c r="D296" s="39" t="s">
        <v>54</v>
      </c>
      <c r="E296" s="1"/>
      <c r="F296" s="4"/>
      <c r="G296" s="4"/>
      <c r="H296" s="4"/>
      <c r="I296" s="4"/>
      <c r="J296" s="4"/>
      <c r="K296" s="5"/>
      <c r="L296" s="5"/>
      <c r="M296" s="5"/>
      <c r="N296" s="39" t="s">
        <v>61</v>
      </c>
    </row>
    <row r="297" spans="1:14" ht="15.75" customHeight="1">
      <c r="A297" s="46"/>
      <c r="B297" s="50"/>
      <c r="C297" s="48"/>
      <c r="D297" s="39"/>
      <c r="E297" s="1" t="s">
        <v>8</v>
      </c>
      <c r="F297" s="4">
        <f>SUM(G297:M297)</f>
        <v>24</v>
      </c>
      <c r="G297" s="4">
        <f aca="true" t="shared" si="35" ref="G297:M297">SUM(G299:G302)</f>
        <v>0</v>
      </c>
      <c r="H297" s="4">
        <f t="shared" si="35"/>
        <v>6</v>
      </c>
      <c r="I297" s="4">
        <f t="shared" si="35"/>
        <v>6</v>
      </c>
      <c r="J297" s="4">
        <f t="shared" si="35"/>
        <v>0</v>
      </c>
      <c r="K297" s="4">
        <f t="shared" si="35"/>
        <v>0</v>
      </c>
      <c r="L297" s="4">
        <f t="shared" si="35"/>
        <v>6</v>
      </c>
      <c r="M297" s="4">
        <f t="shared" si="35"/>
        <v>6</v>
      </c>
      <c r="N297" s="39"/>
    </row>
    <row r="298" spans="1:14" ht="15" customHeight="1">
      <c r="A298" s="46"/>
      <c r="B298" s="50"/>
      <c r="C298" s="48"/>
      <c r="D298" s="39"/>
      <c r="E298" s="1" t="s">
        <v>5</v>
      </c>
      <c r="F298" s="4"/>
      <c r="G298" s="4"/>
      <c r="H298" s="4"/>
      <c r="I298" s="4"/>
      <c r="J298" s="4"/>
      <c r="K298" s="5"/>
      <c r="L298" s="5"/>
      <c r="M298" s="5"/>
      <c r="N298" s="39"/>
    </row>
    <row r="299" spans="1:14" ht="18.75" customHeight="1">
      <c r="A299" s="46"/>
      <c r="B299" s="50"/>
      <c r="C299" s="48"/>
      <c r="D299" s="39"/>
      <c r="E299" s="1" t="s">
        <v>10</v>
      </c>
      <c r="F299" s="4">
        <f>SUM(G299:M299)</f>
        <v>0</v>
      </c>
      <c r="G299" s="4"/>
      <c r="H299" s="4"/>
      <c r="I299" s="4"/>
      <c r="J299" s="4"/>
      <c r="K299" s="5"/>
      <c r="L299" s="5"/>
      <c r="M299" s="5"/>
      <c r="N299" s="39"/>
    </row>
    <row r="300" spans="1:14" ht="18.75" customHeight="1">
      <c r="A300" s="46"/>
      <c r="B300" s="50"/>
      <c r="C300" s="48"/>
      <c r="D300" s="39"/>
      <c r="E300" s="1" t="s">
        <v>6</v>
      </c>
      <c r="F300" s="4">
        <f>SUM(G300:M300)</f>
        <v>24</v>
      </c>
      <c r="G300" s="4"/>
      <c r="H300" s="4">
        <v>6</v>
      </c>
      <c r="I300" s="4">
        <v>6</v>
      </c>
      <c r="J300" s="4"/>
      <c r="K300" s="26">
        <v>0</v>
      </c>
      <c r="L300" s="4">
        <v>6</v>
      </c>
      <c r="M300" s="4">
        <v>6</v>
      </c>
      <c r="N300" s="39"/>
    </row>
    <row r="301" spans="1:14" ht="18" customHeight="1">
      <c r="A301" s="46"/>
      <c r="B301" s="50"/>
      <c r="C301" s="48"/>
      <c r="D301" s="39"/>
      <c r="E301" s="1" t="s">
        <v>11</v>
      </c>
      <c r="F301" s="4">
        <f>SUM(G301:M301)</f>
        <v>0</v>
      </c>
      <c r="G301" s="4"/>
      <c r="H301" s="4"/>
      <c r="I301" s="4"/>
      <c r="J301" s="4"/>
      <c r="K301" s="5"/>
      <c r="L301" s="5"/>
      <c r="M301" s="5"/>
      <c r="N301" s="39"/>
    </row>
    <row r="302" spans="1:14" ht="19.5" customHeight="1">
      <c r="A302" s="46"/>
      <c r="B302" s="50"/>
      <c r="C302" s="48"/>
      <c r="D302" s="39"/>
      <c r="E302" s="1" t="s">
        <v>14</v>
      </c>
      <c r="F302" s="4">
        <f>SUM(G302:M302)</f>
        <v>0</v>
      </c>
      <c r="G302" s="4"/>
      <c r="H302" s="4"/>
      <c r="I302" s="4"/>
      <c r="J302" s="4"/>
      <c r="K302" s="5"/>
      <c r="L302" s="5"/>
      <c r="M302" s="5"/>
      <c r="N302" s="39"/>
    </row>
    <row r="303" spans="1:14" ht="19.5" customHeight="1">
      <c r="A303" s="30">
        <v>74</v>
      </c>
      <c r="B303" s="33" t="s">
        <v>120</v>
      </c>
      <c r="C303" s="36" t="s">
        <v>16</v>
      </c>
      <c r="D303" s="39" t="s">
        <v>121</v>
      </c>
      <c r="E303" s="1"/>
      <c r="F303" s="4"/>
      <c r="G303" s="4"/>
      <c r="H303" s="4"/>
      <c r="I303" s="4"/>
      <c r="J303" s="4"/>
      <c r="K303" s="25"/>
      <c r="L303" s="5"/>
      <c r="M303" s="5"/>
      <c r="N303" s="39" t="s">
        <v>61</v>
      </c>
    </row>
    <row r="304" spans="1:14" ht="19.5" customHeight="1">
      <c r="A304" s="31"/>
      <c r="B304" s="34"/>
      <c r="C304" s="37"/>
      <c r="D304" s="39"/>
      <c r="E304" s="1" t="s">
        <v>8</v>
      </c>
      <c r="F304" s="4">
        <f>SUM(G304:M304)</f>
        <v>260</v>
      </c>
      <c r="G304" s="4">
        <f aca="true" t="shared" si="36" ref="G304:M304">SUM(G306:G309)</f>
        <v>0</v>
      </c>
      <c r="H304" s="4">
        <f t="shared" si="36"/>
        <v>20</v>
      </c>
      <c r="I304" s="4">
        <f t="shared" si="36"/>
        <v>20</v>
      </c>
      <c r="J304" s="4">
        <f t="shared" si="36"/>
        <v>40</v>
      </c>
      <c r="K304" s="24">
        <f t="shared" si="36"/>
        <v>100</v>
      </c>
      <c r="L304" s="4">
        <f t="shared" si="36"/>
        <v>40</v>
      </c>
      <c r="M304" s="4">
        <f t="shared" si="36"/>
        <v>40</v>
      </c>
      <c r="N304" s="39"/>
    </row>
    <row r="305" spans="1:14" ht="19.5" customHeight="1">
      <c r="A305" s="31"/>
      <c r="B305" s="34"/>
      <c r="C305" s="37"/>
      <c r="D305" s="39"/>
      <c r="E305" s="1" t="s">
        <v>5</v>
      </c>
      <c r="F305" s="4"/>
      <c r="G305" s="4"/>
      <c r="H305" s="4"/>
      <c r="I305" s="4"/>
      <c r="J305" s="4"/>
      <c r="K305" s="25"/>
      <c r="L305" s="5"/>
      <c r="M305" s="5"/>
      <c r="N305" s="39"/>
    </row>
    <row r="306" spans="1:14" ht="19.5" customHeight="1">
      <c r="A306" s="31"/>
      <c r="B306" s="34"/>
      <c r="C306" s="37"/>
      <c r="D306" s="39"/>
      <c r="E306" s="1" t="s">
        <v>10</v>
      </c>
      <c r="F306" s="4">
        <f>SUM(G306:M306)</f>
        <v>0</v>
      </c>
      <c r="G306" s="4"/>
      <c r="H306" s="4"/>
      <c r="I306" s="4"/>
      <c r="J306" s="4"/>
      <c r="K306" s="24"/>
      <c r="L306" s="4"/>
      <c r="M306" s="4"/>
      <c r="N306" s="39"/>
    </row>
    <row r="307" spans="1:14" ht="19.5" customHeight="1">
      <c r="A307" s="31"/>
      <c r="B307" s="34"/>
      <c r="C307" s="37"/>
      <c r="D307" s="39"/>
      <c r="E307" s="1" t="s">
        <v>6</v>
      </c>
      <c r="F307" s="4">
        <f>SUM(G307:M307)</f>
        <v>260</v>
      </c>
      <c r="G307" s="4"/>
      <c r="H307" s="4">
        <v>20</v>
      </c>
      <c r="I307" s="4">
        <v>20</v>
      </c>
      <c r="J307" s="4">
        <v>40</v>
      </c>
      <c r="K307" s="26">
        <v>100</v>
      </c>
      <c r="L307" s="4">
        <v>40</v>
      </c>
      <c r="M307" s="4">
        <v>40</v>
      </c>
      <c r="N307" s="39"/>
    </row>
    <row r="308" spans="1:14" ht="19.5" customHeight="1">
      <c r="A308" s="31"/>
      <c r="B308" s="34"/>
      <c r="C308" s="37"/>
      <c r="D308" s="39"/>
      <c r="E308" s="1" t="s">
        <v>11</v>
      </c>
      <c r="F308" s="4">
        <f>SUM(G308:M308)</f>
        <v>0</v>
      </c>
      <c r="G308" s="4"/>
      <c r="H308" s="4"/>
      <c r="I308" s="4"/>
      <c r="J308" s="4"/>
      <c r="K308" s="24"/>
      <c r="L308" s="4"/>
      <c r="M308" s="4"/>
      <c r="N308" s="39"/>
    </row>
    <row r="309" spans="1:14" ht="19.5" customHeight="1">
      <c r="A309" s="32"/>
      <c r="B309" s="35"/>
      <c r="C309" s="38"/>
      <c r="D309" s="39"/>
      <c r="E309" s="1" t="s">
        <v>14</v>
      </c>
      <c r="F309" s="4">
        <f>SUM(G309:M309)</f>
        <v>0</v>
      </c>
      <c r="G309" s="4"/>
      <c r="H309" s="4"/>
      <c r="I309" s="4"/>
      <c r="J309" s="4"/>
      <c r="K309" s="24"/>
      <c r="L309" s="4"/>
      <c r="M309" s="4"/>
      <c r="N309" s="39"/>
    </row>
    <row r="310" spans="1:14" ht="16.5" customHeight="1">
      <c r="A310" s="69"/>
      <c r="B310" s="70" t="s">
        <v>51</v>
      </c>
      <c r="C310" s="90"/>
      <c r="D310" s="39"/>
      <c r="E310" s="10"/>
      <c r="F310" s="4"/>
      <c r="G310" s="4"/>
      <c r="H310" s="4"/>
      <c r="I310" s="4"/>
      <c r="J310" s="4"/>
      <c r="K310" s="5"/>
      <c r="L310" s="5"/>
      <c r="M310" s="5"/>
      <c r="N310" s="89"/>
    </row>
    <row r="311" spans="1:14" ht="15.75" customHeight="1">
      <c r="A311" s="69"/>
      <c r="B311" s="70"/>
      <c r="C311" s="90"/>
      <c r="D311" s="39"/>
      <c r="E311" s="10" t="s">
        <v>8</v>
      </c>
      <c r="F311" s="11">
        <v>2493.3</v>
      </c>
      <c r="G311" s="11">
        <v>95.4</v>
      </c>
      <c r="H311" s="11">
        <v>231.9</v>
      </c>
      <c r="I311" s="11">
        <v>461</v>
      </c>
      <c r="J311" s="11">
        <v>733</v>
      </c>
      <c r="K311" s="11">
        <v>210</v>
      </c>
      <c r="L311" s="11">
        <v>381</v>
      </c>
      <c r="M311" s="11">
        <v>381</v>
      </c>
      <c r="N311" s="89"/>
    </row>
    <row r="312" spans="1:14" ht="15.75" customHeight="1">
      <c r="A312" s="69"/>
      <c r="B312" s="70"/>
      <c r="C312" s="90"/>
      <c r="D312" s="39"/>
      <c r="E312" s="10" t="s">
        <v>5</v>
      </c>
      <c r="F312" s="11"/>
      <c r="G312" s="11"/>
      <c r="H312" s="11"/>
      <c r="I312" s="11"/>
      <c r="J312" s="11"/>
      <c r="K312" s="14"/>
      <c r="L312" s="14"/>
      <c r="M312" s="14"/>
      <c r="N312" s="89"/>
    </row>
    <row r="313" spans="1:14" ht="15.75" customHeight="1">
      <c r="A313" s="69"/>
      <c r="B313" s="70"/>
      <c r="C313" s="90"/>
      <c r="D313" s="39"/>
      <c r="E313" s="10" t="s">
        <v>10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89"/>
    </row>
    <row r="314" spans="1:14" ht="16.5" customHeight="1">
      <c r="A314" s="69"/>
      <c r="B314" s="70"/>
      <c r="C314" s="90"/>
      <c r="D314" s="39"/>
      <c r="E314" s="10" t="s">
        <v>6</v>
      </c>
      <c r="F314" s="11">
        <v>2493.3</v>
      </c>
      <c r="G314" s="11">
        <v>95.4</v>
      </c>
      <c r="H314" s="11">
        <v>231.9</v>
      </c>
      <c r="I314" s="11">
        <v>461</v>
      </c>
      <c r="J314" s="11">
        <v>733</v>
      </c>
      <c r="K314" s="11">
        <v>210</v>
      </c>
      <c r="L314" s="11">
        <v>381</v>
      </c>
      <c r="M314" s="11">
        <v>381</v>
      </c>
      <c r="N314" s="89"/>
    </row>
    <row r="315" spans="1:14" ht="18.75" customHeight="1">
      <c r="A315" s="69"/>
      <c r="B315" s="70"/>
      <c r="C315" s="90"/>
      <c r="D315" s="39"/>
      <c r="E315" s="10" t="s">
        <v>11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89"/>
    </row>
    <row r="316" spans="1:14" ht="17.25" customHeight="1">
      <c r="A316" s="69"/>
      <c r="B316" s="70"/>
      <c r="C316" s="90"/>
      <c r="D316" s="39"/>
      <c r="E316" s="10" t="s">
        <v>14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89"/>
    </row>
    <row r="317" spans="1:14" ht="17.25" customHeight="1">
      <c r="A317" s="71"/>
      <c r="B317" s="72" t="s">
        <v>19</v>
      </c>
      <c r="C317" s="48"/>
      <c r="D317" s="39"/>
      <c r="E317" s="10"/>
      <c r="F317" s="4"/>
      <c r="G317" s="4"/>
      <c r="H317" s="4"/>
      <c r="I317" s="4"/>
      <c r="J317" s="4"/>
      <c r="K317" s="5"/>
      <c r="L317" s="5"/>
      <c r="M317" s="5"/>
      <c r="N317" s="69"/>
    </row>
    <row r="318" spans="1:14" ht="19.5" customHeight="1">
      <c r="A318" s="71"/>
      <c r="B318" s="72"/>
      <c r="C318" s="48"/>
      <c r="D318" s="39"/>
      <c r="E318" s="10" t="s">
        <v>8</v>
      </c>
      <c r="F318" s="11">
        <v>544012.58114</v>
      </c>
      <c r="G318" s="11">
        <v>34182.24</v>
      </c>
      <c r="H318" s="11">
        <v>98521.47</v>
      </c>
      <c r="I318" s="11">
        <v>96784.53114</v>
      </c>
      <c r="J318" s="11">
        <v>150575.38</v>
      </c>
      <c r="K318" s="11">
        <v>80399.36</v>
      </c>
      <c r="L318" s="11">
        <v>42509.8</v>
      </c>
      <c r="M318" s="11">
        <v>41039.8</v>
      </c>
      <c r="N318" s="69"/>
    </row>
    <row r="319" spans="1:14" ht="20.25" customHeight="1">
      <c r="A319" s="71"/>
      <c r="B319" s="72"/>
      <c r="C319" s="48"/>
      <c r="D319" s="39"/>
      <c r="E319" s="10" t="s">
        <v>5</v>
      </c>
      <c r="F319" s="11"/>
      <c r="G319" s="11"/>
      <c r="H319" s="11"/>
      <c r="I319" s="11"/>
      <c r="J319" s="11"/>
      <c r="K319" s="14"/>
      <c r="L319" s="14"/>
      <c r="M319" s="14"/>
      <c r="N319" s="69"/>
    </row>
    <row r="320" spans="1:14" ht="21.75" customHeight="1">
      <c r="A320" s="71"/>
      <c r="B320" s="72"/>
      <c r="C320" s="48"/>
      <c r="D320" s="39"/>
      <c r="E320" s="10" t="s">
        <v>10</v>
      </c>
      <c r="F320" s="11">
        <v>381962.061</v>
      </c>
      <c r="G320" s="11">
        <v>18683.2</v>
      </c>
      <c r="H320" s="11">
        <v>71341.9</v>
      </c>
      <c r="I320" s="11">
        <v>65011.471</v>
      </c>
      <c r="J320" s="11">
        <v>106465.49</v>
      </c>
      <c r="K320" s="11">
        <v>52500</v>
      </c>
      <c r="L320" s="11">
        <v>34690</v>
      </c>
      <c r="M320" s="11">
        <v>33270</v>
      </c>
      <c r="N320" s="69"/>
    </row>
    <row r="321" spans="1:14" ht="18.75" customHeight="1">
      <c r="A321" s="71"/>
      <c r="B321" s="72"/>
      <c r="C321" s="48"/>
      <c r="D321" s="39"/>
      <c r="E321" s="10" t="s">
        <v>6</v>
      </c>
      <c r="F321" s="11">
        <v>119229.65014</v>
      </c>
      <c r="G321" s="11">
        <v>12272.639999999998</v>
      </c>
      <c r="H321" s="11">
        <v>13800.7</v>
      </c>
      <c r="I321" s="11">
        <v>25482.260140000002</v>
      </c>
      <c r="J321" s="11">
        <v>32135.090000000004</v>
      </c>
      <c r="K321" s="11">
        <v>25299.36</v>
      </c>
      <c r="L321" s="11">
        <v>5119.8</v>
      </c>
      <c r="M321" s="11">
        <v>5119.8</v>
      </c>
      <c r="N321" s="69"/>
    </row>
    <row r="322" spans="1:14" ht="19.5" customHeight="1">
      <c r="A322" s="71"/>
      <c r="B322" s="72"/>
      <c r="C322" s="48"/>
      <c r="D322" s="39"/>
      <c r="E322" s="10" t="s">
        <v>11</v>
      </c>
      <c r="F322" s="11">
        <v>12803.499999999998</v>
      </c>
      <c r="G322" s="11">
        <v>1226.4</v>
      </c>
      <c r="H322" s="11">
        <v>6616.299999999999</v>
      </c>
      <c r="I322" s="11">
        <v>990.8</v>
      </c>
      <c r="J322" s="11">
        <v>2020</v>
      </c>
      <c r="K322" s="11">
        <v>600</v>
      </c>
      <c r="L322" s="11">
        <v>700</v>
      </c>
      <c r="M322" s="11">
        <v>650</v>
      </c>
      <c r="N322" s="69"/>
    </row>
    <row r="323" spans="1:14" ht="20.25" customHeight="1">
      <c r="A323" s="71"/>
      <c r="B323" s="72"/>
      <c r="C323" s="48"/>
      <c r="D323" s="39"/>
      <c r="E323" s="10" t="s">
        <v>14</v>
      </c>
      <c r="F323" s="11">
        <v>30017.37</v>
      </c>
      <c r="G323" s="11">
        <v>2000</v>
      </c>
      <c r="H323" s="11">
        <v>6762.57</v>
      </c>
      <c r="I323" s="11">
        <v>5300</v>
      </c>
      <c r="J323" s="11">
        <v>9954.8</v>
      </c>
      <c r="K323" s="11">
        <v>2000</v>
      </c>
      <c r="L323" s="11">
        <v>2000</v>
      </c>
      <c r="M323" s="11">
        <v>2000</v>
      </c>
      <c r="N323" s="69"/>
    </row>
    <row r="324" spans="1:14" ht="57" customHeight="1">
      <c r="A324" s="18"/>
      <c r="B324" s="80" t="s">
        <v>115</v>
      </c>
      <c r="C324" s="80"/>
      <c r="D324" s="80"/>
      <c r="E324" s="20"/>
      <c r="F324" s="18"/>
      <c r="G324" s="18"/>
      <c r="H324" s="18"/>
      <c r="I324" s="73" t="s">
        <v>116</v>
      </c>
      <c r="J324" s="73"/>
      <c r="K324" s="73"/>
      <c r="L324" s="21"/>
      <c r="M324" s="18"/>
      <c r="N324" s="18"/>
    </row>
    <row r="325" spans="2:11" ht="99.75" customHeight="1">
      <c r="B325" s="7"/>
      <c r="J325" s="9"/>
      <c r="K325" s="9">
        <f>K307+K300+K293+K285+K278+K263+K241+K227+K212+K205+K198+K183+K176+K169+K154+K147+K140+K133+K126+K119+K112+K105+K98+K91+K84+K77+K70+K63+K56+K49+K42+K35+K28+K21+K14</f>
        <v>25199.36</v>
      </c>
    </row>
    <row r="326" spans="10:11" ht="99.75" customHeight="1">
      <c r="J326" s="28" t="s">
        <v>122</v>
      </c>
      <c r="K326" s="9">
        <f>K325+50+30+20</f>
        <v>25299.36</v>
      </c>
    </row>
    <row r="327" ht="99.75" customHeight="1"/>
    <row r="328" ht="99.75" customHeight="1">
      <c r="E328" s="2"/>
    </row>
    <row r="329" ht="99.75" customHeight="1">
      <c r="E329" s="2"/>
    </row>
    <row r="330" ht="99.75" customHeight="1">
      <c r="E330" s="2"/>
    </row>
    <row r="331" ht="99.75" customHeight="1">
      <c r="E331" s="2"/>
    </row>
    <row r="332" ht="99.75" customHeight="1">
      <c r="E332" s="2"/>
    </row>
    <row r="333" ht="99.75" customHeight="1">
      <c r="E333" s="2"/>
    </row>
    <row r="334" ht="99.75" customHeight="1">
      <c r="E334" s="2"/>
    </row>
    <row r="335" ht="99.75" customHeight="1">
      <c r="E335" s="2"/>
    </row>
    <row r="336" ht="99.75" customHeight="1">
      <c r="E336" s="2"/>
    </row>
    <row r="337" ht="99.75" customHeight="1">
      <c r="E337" s="2"/>
    </row>
    <row r="338" ht="99.75" customHeight="1">
      <c r="E338" s="2"/>
    </row>
    <row r="339" ht="99.75" customHeight="1">
      <c r="E339" s="2"/>
    </row>
    <row r="340" ht="99.75" customHeight="1">
      <c r="E340" s="2"/>
    </row>
    <row r="341" ht="99.75" customHeight="1">
      <c r="E341" s="2"/>
    </row>
    <row r="342" ht="99.75" customHeight="1">
      <c r="E342" s="2"/>
    </row>
    <row r="343" ht="99.75" customHeight="1">
      <c r="E343" s="2"/>
    </row>
    <row r="344" ht="99.75" customHeight="1">
      <c r="E344" s="2"/>
    </row>
    <row r="345" ht="99.75" customHeight="1">
      <c r="E345" s="2"/>
    </row>
    <row r="346" ht="99.75" customHeight="1">
      <c r="E346" s="2"/>
    </row>
    <row r="347" ht="99.75" customHeight="1">
      <c r="E347" s="2"/>
    </row>
    <row r="348" ht="99.75" customHeight="1">
      <c r="E348" s="2"/>
    </row>
    <row r="349" ht="99.75" customHeight="1">
      <c r="E349" s="2"/>
    </row>
    <row r="350" ht="99.75" customHeight="1">
      <c r="E350" s="2"/>
    </row>
    <row r="351" ht="99.75" customHeight="1">
      <c r="E351" s="2"/>
    </row>
    <row r="352" ht="99.75" customHeight="1">
      <c r="E352" s="2"/>
    </row>
    <row r="353" ht="99.75" customHeight="1">
      <c r="E353" s="2"/>
    </row>
    <row r="354" ht="99.75" customHeight="1">
      <c r="E354" s="2"/>
    </row>
    <row r="355" ht="99.75" customHeight="1">
      <c r="E355" s="2"/>
    </row>
    <row r="356" ht="99.75" customHeight="1">
      <c r="E356" s="2"/>
    </row>
    <row r="357" ht="99.75" customHeight="1">
      <c r="E357" s="2"/>
    </row>
    <row r="358" ht="99.75" customHeight="1">
      <c r="E358" s="2"/>
    </row>
    <row r="359" ht="99.75" customHeight="1">
      <c r="E359" s="2"/>
    </row>
    <row r="360" ht="99.75" customHeight="1">
      <c r="E360" s="2"/>
    </row>
    <row r="361" ht="99.75" customHeight="1">
      <c r="E361" s="2"/>
    </row>
    <row r="362" ht="99.75" customHeight="1">
      <c r="E362" s="2"/>
    </row>
    <row r="363" ht="99.75" customHeight="1">
      <c r="E363" s="2"/>
    </row>
    <row r="364" ht="99.75" customHeight="1">
      <c r="E364" s="2"/>
    </row>
    <row r="365" ht="99.75" customHeight="1">
      <c r="E365" s="2"/>
    </row>
    <row r="366" ht="99.75" customHeight="1">
      <c r="E366" s="2"/>
    </row>
    <row r="367" ht="99.75" customHeight="1">
      <c r="E367" s="2"/>
    </row>
    <row r="368" ht="99.75" customHeight="1">
      <c r="E368" s="2"/>
    </row>
    <row r="369" ht="99.75" customHeight="1">
      <c r="E369" s="2"/>
    </row>
    <row r="370" ht="99.75" customHeight="1">
      <c r="E370" s="2"/>
    </row>
    <row r="371" ht="99.75" customHeight="1">
      <c r="E371" s="2"/>
    </row>
    <row r="372" ht="99.75" customHeight="1">
      <c r="E372" s="2"/>
    </row>
    <row r="373" ht="99.75" customHeight="1">
      <c r="E373" s="2"/>
    </row>
    <row r="374" ht="99.75" customHeight="1">
      <c r="E374" s="2"/>
    </row>
    <row r="375" ht="99.75" customHeight="1">
      <c r="E375" s="2"/>
    </row>
    <row r="376" ht="99.75" customHeight="1">
      <c r="E376" s="2"/>
    </row>
    <row r="377" ht="99.75" customHeight="1">
      <c r="E377" s="2"/>
    </row>
    <row r="378" ht="99.75" customHeight="1">
      <c r="E378" s="2"/>
    </row>
    <row r="379" ht="99.75" customHeight="1">
      <c r="E379" s="2"/>
    </row>
    <row r="380" ht="99.75" customHeight="1">
      <c r="E380" s="2"/>
    </row>
    <row r="381" ht="99.75" customHeight="1">
      <c r="E381" s="2"/>
    </row>
    <row r="382" ht="99.75" customHeight="1">
      <c r="E382" s="2"/>
    </row>
    <row r="383" ht="99.75" customHeight="1">
      <c r="E383" s="2"/>
    </row>
    <row r="384" ht="99.75" customHeight="1">
      <c r="E384" s="2"/>
    </row>
    <row r="385" ht="99.75" customHeight="1">
      <c r="E385" s="2"/>
    </row>
    <row r="386" ht="99.75" customHeight="1">
      <c r="E386" s="2"/>
    </row>
    <row r="387" ht="99.75" customHeight="1">
      <c r="E387" s="2"/>
    </row>
    <row r="388" ht="99.75" customHeight="1">
      <c r="E388" s="2"/>
    </row>
    <row r="389" ht="99.75" customHeight="1">
      <c r="E389" s="2"/>
    </row>
    <row r="390" ht="99.75" customHeight="1">
      <c r="E390" s="2"/>
    </row>
    <row r="391" ht="99.75" customHeight="1">
      <c r="E391" s="2"/>
    </row>
    <row r="392" ht="99.75" customHeight="1">
      <c r="E392" s="2"/>
    </row>
    <row r="393" ht="99.75" customHeight="1">
      <c r="E393" s="2"/>
    </row>
    <row r="394" ht="99.75" customHeight="1">
      <c r="E394" s="2"/>
    </row>
    <row r="395" ht="99.75" customHeight="1">
      <c r="E395" s="2"/>
    </row>
    <row r="396" ht="99.75" customHeight="1">
      <c r="E396" s="2"/>
    </row>
    <row r="397" ht="99.75" customHeight="1">
      <c r="E397" s="2"/>
    </row>
    <row r="398" ht="99.75" customHeight="1">
      <c r="E398" s="2"/>
    </row>
    <row r="399" ht="99.75" customHeight="1">
      <c r="E399" s="2"/>
    </row>
    <row r="400" ht="99.75" customHeight="1">
      <c r="E400" s="2"/>
    </row>
    <row r="401" ht="99.75" customHeight="1">
      <c r="E401" s="2"/>
    </row>
    <row r="402" ht="99.75" customHeight="1">
      <c r="E402" s="2"/>
    </row>
    <row r="403" ht="99.75" customHeight="1">
      <c r="E403" s="2"/>
    </row>
    <row r="404" ht="99.75" customHeight="1">
      <c r="E404" s="2"/>
    </row>
    <row r="405" ht="99.75" customHeight="1">
      <c r="E405" s="2"/>
    </row>
    <row r="406" ht="99.75" customHeight="1">
      <c r="E406" s="2"/>
    </row>
    <row r="407" ht="99.75" customHeight="1">
      <c r="E407" s="2"/>
    </row>
    <row r="408" ht="99.75" customHeight="1">
      <c r="E408" s="2"/>
    </row>
    <row r="409" ht="99.75" customHeight="1">
      <c r="E409" s="2"/>
    </row>
    <row r="410" ht="99.75" customHeight="1">
      <c r="E410" s="2"/>
    </row>
    <row r="411" ht="99.75" customHeight="1">
      <c r="E411" s="2"/>
    </row>
    <row r="412" ht="99.75" customHeight="1">
      <c r="E412" s="2"/>
    </row>
    <row r="413" ht="99.75" customHeight="1">
      <c r="E413" s="2"/>
    </row>
    <row r="414" ht="99.75" customHeight="1">
      <c r="E414" s="2"/>
    </row>
    <row r="415" ht="99.75" customHeight="1">
      <c r="E415" s="2"/>
    </row>
    <row r="416" ht="99.75" customHeight="1">
      <c r="E416" s="2"/>
    </row>
    <row r="417" ht="99.75" customHeight="1">
      <c r="E417" s="2"/>
    </row>
    <row r="418" ht="99.75" customHeight="1">
      <c r="E418" s="2"/>
    </row>
    <row r="419" ht="99.75" customHeight="1">
      <c r="E419" s="2"/>
    </row>
    <row r="420" ht="99.75" customHeight="1">
      <c r="E420" s="2"/>
    </row>
    <row r="421" ht="99.75" customHeight="1">
      <c r="E421" s="2"/>
    </row>
    <row r="422" ht="99.75" customHeight="1">
      <c r="E422" s="2"/>
    </row>
    <row r="423" ht="99.75" customHeight="1">
      <c r="E423" s="2"/>
    </row>
    <row r="424" ht="99.75" customHeight="1">
      <c r="E424" s="2"/>
    </row>
    <row r="425" ht="99.75" customHeight="1">
      <c r="E425" s="2"/>
    </row>
    <row r="426" ht="99.75" customHeight="1">
      <c r="E426" s="2"/>
    </row>
    <row r="427" ht="99.75" customHeight="1">
      <c r="E427" s="2"/>
    </row>
    <row r="428" ht="99.75" customHeight="1">
      <c r="E428" s="2"/>
    </row>
    <row r="429" ht="99.75" customHeight="1">
      <c r="E429" s="2"/>
    </row>
    <row r="430" ht="99.75" customHeight="1">
      <c r="E430" s="2"/>
    </row>
    <row r="431" ht="99.75" customHeight="1">
      <c r="E431" s="2"/>
    </row>
    <row r="432" ht="99.75" customHeight="1">
      <c r="E432" s="2"/>
    </row>
    <row r="433" ht="99.75" customHeight="1">
      <c r="E433" s="2"/>
    </row>
    <row r="434" ht="99.75" customHeight="1">
      <c r="E434" s="2"/>
    </row>
    <row r="435" ht="99.75" customHeight="1">
      <c r="E435" s="2"/>
    </row>
    <row r="436" ht="99.75" customHeight="1">
      <c r="E436" s="2"/>
    </row>
    <row r="437" ht="99.75" customHeight="1">
      <c r="E437" s="2"/>
    </row>
    <row r="438" ht="99.75" customHeight="1">
      <c r="E438" s="2"/>
    </row>
    <row r="439" ht="99.75" customHeight="1">
      <c r="E439" s="2"/>
    </row>
    <row r="440" ht="99.75" customHeight="1">
      <c r="E440" s="2"/>
    </row>
    <row r="441" ht="99.75" customHeight="1">
      <c r="E441" s="2"/>
    </row>
    <row r="442" ht="99.75" customHeight="1">
      <c r="E442" s="2"/>
    </row>
    <row r="443" ht="99.75" customHeight="1">
      <c r="E443" s="2"/>
    </row>
    <row r="444" ht="99.75" customHeight="1">
      <c r="E444" s="2"/>
    </row>
    <row r="445" ht="99.75" customHeight="1">
      <c r="E445" s="2"/>
    </row>
    <row r="446" ht="99.75" customHeight="1">
      <c r="E446" s="2"/>
    </row>
    <row r="447" ht="99.75" customHeight="1">
      <c r="E447" s="2"/>
    </row>
    <row r="448" ht="99.75" customHeight="1">
      <c r="E448" s="2"/>
    </row>
    <row r="449" ht="99.75" customHeight="1">
      <c r="E449" s="2"/>
    </row>
    <row r="450" ht="99.75" customHeight="1">
      <c r="E450" s="2"/>
    </row>
    <row r="451" ht="99.75" customHeight="1">
      <c r="E451" s="2"/>
    </row>
    <row r="452" ht="99.75" customHeight="1">
      <c r="E452" s="2"/>
    </row>
    <row r="453" ht="99.75" customHeight="1">
      <c r="E453" s="2"/>
    </row>
    <row r="454" ht="99.75" customHeight="1">
      <c r="E454" s="2"/>
    </row>
    <row r="455" ht="99.75" customHeight="1">
      <c r="E455" s="2"/>
    </row>
    <row r="456" ht="99.75" customHeight="1">
      <c r="E456" s="2"/>
    </row>
    <row r="457" ht="99.75" customHeight="1">
      <c r="E457" s="2"/>
    </row>
    <row r="458" ht="99.75" customHeight="1">
      <c r="E458" s="2"/>
    </row>
    <row r="459" ht="99.75" customHeight="1">
      <c r="E459" s="2"/>
    </row>
    <row r="460" ht="99.75" customHeight="1">
      <c r="E460" s="2"/>
    </row>
    <row r="461" ht="99.75" customHeight="1">
      <c r="E461" s="2"/>
    </row>
    <row r="462" ht="99.75" customHeight="1">
      <c r="E462" s="2"/>
    </row>
    <row r="463" ht="99.75" customHeight="1">
      <c r="E463" s="2"/>
    </row>
    <row r="464" ht="99.75" customHeight="1">
      <c r="E464" s="2"/>
    </row>
    <row r="465" ht="99.75" customHeight="1">
      <c r="E465" s="2"/>
    </row>
    <row r="466" ht="99.75" customHeight="1">
      <c r="E466" s="2"/>
    </row>
    <row r="467" ht="99.75" customHeight="1">
      <c r="E467" s="2"/>
    </row>
    <row r="468" ht="99.75" customHeight="1">
      <c r="E468" s="2"/>
    </row>
    <row r="469" ht="99.75" customHeight="1">
      <c r="E469" s="2"/>
    </row>
    <row r="470" ht="99.75" customHeight="1">
      <c r="E470" s="2"/>
    </row>
    <row r="471" ht="99.75" customHeight="1">
      <c r="E471" s="2"/>
    </row>
    <row r="472" ht="99.75" customHeight="1">
      <c r="E472" s="2"/>
    </row>
    <row r="473" ht="99.75" customHeight="1">
      <c r="E473" s="2"/>
    </row>
    <row r="474" ht="99.75" customHeight="1">
      <c r="E474" s="2"/>
    </row>
    <row r="475" ht="99.75" customHeight="1">
      <c r="E475" s="2"/>
    </row>
    <row r="476" ht="99.75" customHeight="1">
      <c r="E476" s="2"/>
    </row>
    <row r="477" ht="99.75" customHeight="1">
      <c r="E477" s="2"/>
    </row>
    <row r="478" ht="99.75" customHeight="1">
      <c r="E478" s="2"/>
    </row>
    <row r="479" ht="99.75" customHeight="1">
      <c r="E479" s="2"/>
    </row>
    <row r="480" ht="99.75" customHeight="1">
      <c r="E480" s="2"/>
    </row>
    <row r="481" ht="99.75" customHeight="1">
      <c r="E481" s="2"/>
    </row>
    <row r="482" ht="99.75" customHeight="1">
      <c r="E482" s="2"/>
    </row>
    <row r="483" ht="99.75" customHeight="1">
      <c r="E483" s="2"/>
    </row>
    <row r="484" ht="99.75" customHeight="1">
      <c r="E484" s="2"/>
    </row>
    <row r="485" ht="99.75" customHeight="1">
      <c r="E485" s="2"/>
    </row>
    <row r="486" ht="99.75" customHeight="1">
      <c r="E486" s="2"/>
    </row>
    <row r="487" ht="99.75" customHeight="1">
      <c r="E487" s="2"/>
    </row>
    <row r="488" ht="99.75" customHeight="1">
      <c r="E488" s="2"/>
    </row>
    <row r="489" ht="99.75" customHeight="1">
      <c r="E489" s="2"/>
    </row>
    <row r="490" ht="99.75" customHeight="1">
      <c r="E490" s="2"/>
    </row>
    <row r="491" ht="99.75" customHeight="1">
      <c r="E491" s="2"/>
    </row>
    <row r="492" ht="99.75" customHeight="1">
      <c r="E492" s="2"/>
    </row>
    <row r="493" ht="99.75" customHeight="1">
      <c r="E493" s="2"/>
    </row>
    <row r="494" ht="99.75" customHeight="1">
      <c r="E494" s="2"/>
    </row>
    <row r="495" ht="99.75" customHeight="1">
      <c r="E495" s="2"/>
    </row>
    <row r="496" ht="99.75" customHeight="1">
      <c r="E496" s="2"/>
    </row>
    <row r="497" ht="99.75" customHeight="1">
      <c r="E497" s="2"/>
    </row>
    <row r="498" ht="99.75" customHeight="1">
      <c r="E498" s="2"/>
    </row>
    <row r="499" ht="99.75" customHeight="1">
      <c r="E499" s="2"/>
    </row>
    <row r="500" ht="99.75" customHeight="1">
      <c r="E500" s="2"/>
    </row>
    <row r="501" ht="99.75" customHeight="1">
      <c r="E501" s="2"/>
    </row>
    <row r="502" ht="99.75" customHeight="1">
      <c r="E502" s="2"/>
    </row>
    <row r="503" ht="99.75" customHeight="1">
      <c r="E503" s="2"/>
    </row>
    <row r="504" ht="99.75" customHeight="1">
      <c r="E504" s="2"/>
    </row>
    <row r="505" ht="99.75" customHeight="1">
      <c r="E505" s="2"/>
    </row>
    <row r="506" ht="99.75" customHeight="1">
      <c r="E506" s="2"/>
    </row>
    <row r="507" ht="99.75" customHeight="1">
      <c r="E507" s="2"/>
    </row>
    <row r="508" ht="99.75" customHeight="1">
      <c r="E508" s="2"/>
    </row>
    <row r="509" ht="99.75" customHeight="1">
      <c r="E509" s="2"/>
    </row>
    <row r="510" ht="99.75" customHeight="1">
      <c r="E510" s="2"/>
    </row>
    <row r="511" ht="99.75" customHeight="1">
      <c r="E511" s="2"/>
    </row>
    <row r="512" ht="99.75" customHeight="1">
      <c r="E512" s="2"/>
    </row>
    <row r="513" ht="99.75" customHeight="1">
      <c r="E513" s="2"/>
    </row>
    <row r="514" ht="99.75" customHeight="1">
      <c r="E514" s="2"/>
    </row>
    <row r="515" ht="99.75" customHeight="1">
      <c r="E515" s="2"/>
    </row>
    <row r="516" ht="99.75" customHeight="1">
      <c r="E516" s="2"/>
    </row>
    <row r="517" ht="99.75" customHeight="1">
      <c r="E517" s="2"/>
    </row>
    <row r="518" ht="99.75" customHeight="1">
      <c r="E518" s="2"/>
    </row>
    <row r="519" ht="99.75" customHeight="1">
      <c r="E519" s="2"/>
    </row>
    <row r="520" ht="99.75" customHeight="1">
      <c r="E520" s="2"/>
    </row>
    <row r="521" ht="99.75" customHeight="1">
      <c r="E521" s="2"/>
    </row>
    <row r="522" ht="99.75" customHeight="1">
      <c r="E522" s="2"/>
    </row>
    <row r="523" ht="99.75" customHeight="1">
      <c r="E523" s="2"/>
    </row>
    <row r="524" ht="99.75" customHeight="1">
      <c r="E524" s="2"/>
    </row>
    <row r="525" ht="99.75" customHeight="1">
      <c r="E525" s="2"/>
    </row>
    <row r="526" ht="99.75" customHeight="1">
      <c r="E526" s="2"/>
    </row>
    <row r="527" ht="99.75" customHeight="1">
      <c r="E527" s="2"/>
    </row>
    <row r="528" ht="99.75" customHeight="1">
      <c r="E528" s="2"/>
    </row>
    <row r="529" ht="99.75" customHeight="1">
      <c r="E529" s="2"/>
    </row>
    <row r="530" ht="99.75" customHeight="1">
      <c r="E530" s="2"/>
    </row>
    <row r="531" ht="99.75" customHeight="1">
      <c r="E531" s="2"/>
    </row>
    <row r="532" ht="99.75" customHeight="1">
      <c r="E532" s="2"/>
    </row>
    <row r="533" ht="99.75" customHeight="1">
      <c r="E533" s="2"/>
    </row>
    <row r="534" ht="99.75" customHeight="1">
      <c r="E534" s="2"/>
    </row>
    <row r="535" ht="99.75" customHeight="1">
      <c r="E535" s="2"/>
    </row>
    <row r="536" ht="99.75" customHeight="1">
      <c r="E536" s="2"/>
    </row>
    <row r="537" ht="99.75" customHeight="1">
      <c r="E537" s="2"/>
    </row>
    <row r="538" ht="99.75" customHeight="1">
      <c r="E538" s="2"/>
    </row>
    <row r="539" ht="99.75" customHeight="1">
      <c r="E539" s="2"/>
    </row>
    <row r="540" ht="99.75" customHeight="1">
      <c r="E540" s="2"/>
    </row>
    <row r="541" ht="99.75" customHeight="1">
      <c r="E541" s="2"/>
    </row>
    <row r="542" ht="99.75" customHeight="1">
      <c r="E542" s="2"/>
    </row>
    <row r="543" ht="99.75" customHeight="1">
      <c r="E543" s="2"/>
    </row>
    <row r="544" ht="99.75" customHeight="1">
      <c r="E544" s="2"/>
    </row>
    <row r="545" ht="99.75" customHeight="1">
      <c r="E545" s="2"/>
    </row>
    <row r="546" ht="99.75" customHeight="1">
      <c r="E546" s="2"/>
    </row>
    <row r="547" ht="99.75" customHeight="1">
      <c r="E547" s="2"/>
    </row>
    <row r="548" ht="99.75" customHeight="1">
      <c r="E548" s="2"/>
    </row>
    <row r="549" ht="99.75" customHeight="1">
      <c r="E549" s="2"/>
    </row>
    <row r="550" ht="99.75" customHeight="1">
      <c r="E550" s="2"/>
    </row>
    <row r="551" ht="99.75" customHeight="1">
      <c r="E551" s="2"/>
    </row>
    <row r="552" ht="99.75" customHeight="1">
      <c r="E552" s="2"/>
    </row>
    <row r="553" ht="99.75" customHeight="1">
      <c r="E553" s="2"/>
    </row>
    <row r="554" ht="99.75" customHeight="1">
      <c r="E554" s="2"/>
    </row>
    <row r="555" ht="99.75" customHeight="1">
      <c r="E555" s="2"/>
    </row>
    <row r="556" ht="99.75" customHeight="1">
      <c r="E556" s="2"/>
    </row>
    <row r="557" ht="99.75" customHeight="1">
      <c r="E557" s="2"/>
    </row>
    <row r="558" ht="99.75" customHeight="1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</sheetData>
  <sheetProtection/>
  <mergeCells count="240">
    <mergeCell ref="A122:A128"/>
    <mergeCell ref="B122:B128"/>
    <mergeCell ref="C122:C128"/>
    <mergeCell ref="D122:D128"/>
    <mergeCell ref="N237:N243"/>
    <mergeCell ref="N274:N280"/>
    <mergeCell ref="N303:N309"/>
    <mergeCell ref="N150:N156"/>
    <mergeCell ref="N172:N178"/>
    <mergeCell ref="N179:N185"/>
    <mergeCell ref="N201:N207"/>
    <mergeCell ref="N223:N229"/>
    <mergeCell ref="N230:N236"/>
    <mergeCell ref="N194:N200"/>
    <mergeCell ref="N101:N107"/>
    <mergeCell ref="N108:N114"/>
    <mergeCell ref="N115:N121"/>
    <mergeCell ref="N129:N135"/>
    <mergeCell ref="N136:N142"/>
    <mergeCell ref="N143:N149"/>
    <mergeCell ref="N59:N65"/>
    <mergeCell ref="N66:N72"/>
    <mergeCell ref="N73:N79"/>
    <mergeCell ref="N80:N86"/>
    <mergeCell ref="N87:N93"/>
    <mergeCell ref="N94:N100"/>
    <mergeCell ref="A230:A236"/>
    <mergeCell ref="B230:B236"/>
    <mergeCell ref="C230:C236"/>
    <mergeCell ref="D230:D236"/>
    <mergeCell ref="A136:A142"/>
    <mergeCell ref="B136:B142"/>
    <mergeCell ref="C136:C142"/>
    <mergeCell ref="D136:D142"/>
    <mergeCell ref="C179:C185"/>
    <mergeCell ref="D179:D185"/>
    <mergeCell ref="A201:A207"/>
    <mergeCell ref="B201:B207"/>
    <mergeCell ref="C201:C207"/>
    <mergeCell ref="D201:D207"/>
    <mergeCell ref="D66:D72"/>
    <mergeCell ref="A66:A72"/>
    <mergeCell ref="A172:A178"/>
    <mergeCell ref="B172:B178"/>
    <mergeCell ref="C172:C178"/>
    <mergeCell ref="D172:D178"/>
    <mergeCell ref="B310:B316"/>
    <mergeCell ref="A310:A316"/>
    <mergeCell ref="N310:N316"/>
    <mergeCell ref="N296:N302"/>
    <mergeCell ref="N289:N295"/>
    <mergeCell ref="C310:C316"/>
    <mergeCell ref="A296:A302"/>
    <mergeCell ref="B296:B302"/>
    <mergeCell ref="C296:C302"/>
    <mergeCell ref="D296:D302"/>
    <mergeCell ref="N186:N192"/>
    <mergeCell ref="A281:A288"/>
    <mergeCell ref="B281:B288"/>
    <mergeCell ref="C281:C288"/>
    <mergeCell ref="D281:D288"/>
    <mergeCell ref="N281:N288"/>
    <mergeCell ref="A273:M273"/>
    <mergeCell ref="N259:N265"/>
    <mergeCell ref="D208:D214"/>
    <mergeCell ref="C259:C265"/>
    <mergeCell ref="D310:D316"/>
    <mergeCell ref="A289:A295"/>
    <mergeCell ref="B289:B295"/>
    <mergeCell ref="C289:C295"/>
    <mergeCell ref="D289:D295"/>
    <mergeCell ref="D259:D265"/>
    <mergeCell ref="A266:A272"/>
    <mergeCell ref="B266:B272"/>
    <mergeCell ref="C266:C272"/>
    <mergeCell ref="D266:D272"/>
    <mergeCell ref="A194:A200"/>
    <mergeCell ref="B194:B200"/>
    <mergeCell ref="C194:C200"/>
    <mergeCell ref="D194:D200"/>
    <mergeCell ref="D31:D37"/>
    <mergeCell ref="A24:A30"/>
    <mergeCell ref="C24:C30"/>
    <mergeCell ref="C165:C171"/>
    <mergeCell ref="D165:D171"/>
    <mergeCell ref="A186:A192"/>
    <mergeCell ref="B186:B192"/>
    <mergeCell ref="C186:C192"/>
    <mergeCell ref="D186:D192"/>
    <mergeCell ref="D45:D51"/>
    <mergeCell ref="B24:B30"/>
    <mergeCell ref="D24:D30"/>
    <mergeCell ref="A10:A16"/>
    <mergeCell ref="B10:B16"/>
    <mergeCell ref="C10:C16"/>
    <mergeCell ref="D10:D16"/>
    <mergeCell ref="A31:A37"/>
    <mergeCell ref="B31:B37"/>
    <mergeCell ref="C31:C37"/>
    <mergeCell ref="A259:A265"/>
    <mergeCell ref="B259:B265"/>
    <mergeCell ref="N266:N272"/>
    <mergeCell ref="A17:A23"/>
    <mergeCell ref="B17:B23"/>
    <mergeCell ref="C17:C23"/>
    <mergeCell ref="D17:D23"/>
    <mergeCell ref="A45:A51"/>
    <mergeCell ref="B45:B51"/>
    <mergeCell ref="C45:C51"/>
    <mergeCell ref="A164:N164"/>
    <mergeCell ref="N244:N250"/>
    <mergeCell ref="N208:N214"/>
    <mergeCell ref="N215:N221"/>
    <mergeCell ref="N251:N257"/>
    <mergeCell ref="A258:M258"/>
    <mergeCell ref="N165:N171"/>
    <mergeCell ref="A179:A185"/>
    <mergeCell ref="B179:B185"/>
    <mergeCell ref="F5:F6"/>
    <mergeCell ref="A38:A44"/>
    <mergeCell ref="B38:B44"/>
    <mergeCell ref="C38:C44"/>
    <mergeCell ref="C215:C221"/>
    <mergeCell ref="D215:D221"/>
    <mergeCell ref="B157:B163"/>
    <mergeCell ref="A208:A214"/>
    <mergeCell ref="B52:B58"/>
    <mergeCell ref="C52:C58"/>
    <mergeCell ref="B165:B171"/>
    <mergeCell ref="A3:M3"/>
    <mergeCell ref="A2:M2"/>
    <mergeCell ref="E4:E6"/>
    <mergeCell ref="C4:C6"/>
    <mergeCell ref="F4:M4"/>
    <mergeCell ref="D4:D6"/>
    <mergeCell ref="A4:A6"/>
    <mergeCell ref="B4:B6"/>
    <mergeCell ref="J5:M5"/>
    <mergeCell ref="B317:B323"/>
    <mergeCell ref="C317:C323"/>
    <mergeCell ref="A165:A171"/>
    <mergeCell ref="G5:I5"/>
    <mergeCell ref="I324:K324"/>
    <mergeCell ref="D157:D163"/>
    <mergeCell ref="C157:C163"/>
    <mergeCell ref="B324:D324"/>
    <mergeCell ref="B208:B214"/>
    <mergeCell ref="C208:C214"/>
    <mergeCell ref="D38:D44"/>
    <mergeCell ref="D317:D323"/>
    <mergeCell ref="A157:A163"/>
    <mergeCell ref="A215:A221"/>
    <mergeCell ref="B215:B221"/>
    <mergeCell ref="B244:B250"/>
    <mergeCell ref="A244:A250"/>
    <mergeCell ref="D52:D58"/>
    <mergeCell ref="A52:A58"/>
    <mergeCell ref="A317:A323"/>
    <mergeCell ref="N317:N323"/>
    <mergeCell ref="N157:N163"/>
    <mergeCell ref="N45:N51"/>
    <mergeCell ref="D251:D257"/>
    <mergeCell ref="A251:A257"/>
    <mergeCell ref="B251:B257"/>
    <mergeCell ref="C251:C257"/>
    <mergeCell ref="C244:C250"/>
    <mergeCell ref="D244:D250"/>
    <mergeCell ref="N52:N58"/>
    <mergeCell ref="M1:N1"/>
    <mergeCell ref="N4:N6"/>
    <mergeCell ref="A9:N9"/>
    <mergeCell ref="A193:N193"/>
    <mergeCell ref="A222:N222"/>
    <mergeCell ref="N31:N37"/>
    <mergeCell ref="N10:N16"/>
    <mergeCell ref="N17:N23"/>
    <mergeCell ref="N24:N30"/>
    <mergeCell ref="N38:N44"/>
    <mergeCell ref="A59:A65"/>
    <mergeCell ref="B59:B65"/>
    <mergeCell ref="C59:C65"/>
    <mergeCell ref="D59:D65"/>
    <mergeCell ref="A73:A79"/>
    <mergeCell ref="B73:B79"/>
    <mergeCell ref="C73:C79"/>
    <mergeCell ref="D73:D79"/>
    <mergeCell ref="B66:B72"/>
    <mergeCell ref="C66:C72"/>
    <mergeCell ref="A80:A86"/>
    <mergeCell ref="B80:B86"/>
    <mergeCell ref="C80:C86"/>
    <mergeCell ref="D80:D86"/>
    <mergeCell ref="A87:A93"/>
    <mergeCell ref="B87:B93"/>
    <mergeCell ref="C87:C93"/>
    <mergeCell ref="D87:D93"/>
    <mergeCell ref="A94:A100"/>
    <mergeCell ref="B94:B100"/>
    <mergeCell ref="C94:C100"/>
    <mergeCell ref="D94:D100"/>
    <mergeCell ref="A101:A107"/>
    <mergeCell ref="B101:B107"/>
    <mergeCell ref="C101:C107"/>
    <mergeCell ref="D101:D107"/>
    <mergeCell ref="A108:A114"/>
    <mergeCell ref="B108:B114"/>
    <mergeCell ref="C108:C114"/>
    <mergeCell ref="D108:D114"/>
    <mergeCell ref="A115:A121"/>
    <mergeCell ref="B115:B121"/>
    <mergeCell ref="C115:C121"/>
    <mergeCell ref="D115:D121"/>
    <mergeCell ref="A129:A135"/>
    <mergeCell ref="B129:B135"/>
    <mergeCell ref="C129:C135"/>
    <mergeCell ref="D129:D135"/>
    <mergeCell ref="A143:A149"/>
    <mergeCell ref="B143:B149"/>
    <mergeCell ref="C143:C149"/>
    <mergeCell ref="D143:D149"/>
    <mergeCell ref="C274:C280"/>
    <mergeCell ref="D274:D280"/>
    <mergeCell ref="A150:A156"/>
    <mergeCell ref="B150:B156"/>
    <mergeCell ref="C150:C156"/>
    <mergeCell ref="D150:D156"/>
    <mergeCell ref="A223:A229"/>
    <mergeCell ref="B223:B229"/>
    <mergeCell ref="C223:C229"/>
    <mergeCell ref="D223:D229"/>
    <mergeCell ref="A303:A309"/>
    <mergeCell ref="B303:B309"/>
    <mergeCell ref="C303:C309"/>
    <mergeCell ref="D303:D309"/>
    <mergeCell ref="A237:A243"/>
    <mergeCell ref="B237:B243"/>
    <mergeCell ref="C237:C243"/>
    <mergeCell ref="D237:D243"/>
    <mergeCell ref="A274:A280"/>
    <mergeCell ref="B274:B280"/>
  </mergeCells>
  <printOptions/>
  <pageMargins left="0.7874015748031497" right="0.1968503937007874" top="0.31496062992125984" bottom="0.31496062992125984" header="0" footer="0"/>
  <pageSetup fitToHeight="15" horizontalDpi="600" verticalDpi="600" orientation="landscape" paperSize="9" scale="68" r:id="rId1"/>
  <headerFooter differentFirst="1" alignWithMargins="0">
    <oddFooter>&amp;C&amp;P</oddFooter>
  </headerFooter>
  <rowBreaks count="6" manualBreakCount="6">
    <brk id="37" max="13" man="1"/>
    <brk id="79" max="13" man="1"/>
    <brk id="163" max="13" man="1"/>
    <brk id="207" max="13" man="1"/>
    <brk id="250" max="13" man="1"/>
    <brk id="2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Lena</cp:lastModifiedBy>
  <cp:lastPrinted>2018-02-22T09:25:54Z</cp:lastPrinted>
  <dcterms:created xsi:type="dcterms:W3CDTF">2011-01-16T18:41:03Z</dcterms:created>
  <dcterms:modified xsi:type="dcterms:W3CDTF">2018-02-22T09:33:13Z</dcterms:modified>
  <cp:category/>
  <cp:version/>
  <cp:contentType/>
  <cp:contentStatus/>
</cp:coreProperties>
</file>